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i M. Rocha\ARODI\Doctorado CS\"/>
    </mc:Choice>
  </mc:AlternateContent>
  <bookViews>
    <workbookView xWindow="0" yWindow="0" windowWidth="20490" windowHeight="7755" activeTab="1"/>
  </bookViews>
  <sheets>
    <sheet name="Datos" sheetId="1" r:id="rId1"/>
    <sheet name="Datos IMC por sexo" sheetId="7" r:id="rId2"/>
    <sheet name="Ejercicios" sheetId="8" r:id="rId3"/>
    <sheet name="Gráficos" sheetId="2" r:id="rId4"/>
  </sheets>
  <definedNames>
    <definedName name="_xlnm._FilterDatabase" localSheetId="0" hidden="1">Datos!$K$1:$K$43</definedName>
    <definedName name="_xlnm._FilterDatabase" localSheetId="3" hidden="1">Gráficos!$G$1:$G$16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7" l="1"/>
  <c r="L43" i="7"/>
  <c r="E17" i="7"/>
  <c r="N17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3" i="7"/>
  <c r="O39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22" i="7"/>
  <c r="N39" i="7" s="1"/>
  <c r="D5" i="8" l="1"/>
  <c r="D6" i="8"/>
  <c r="F6" i="8"/>
  <c r="D7" i="8"/>
  <c r="F7" i="8"/>
  <c r="C8" i="8"/>
  <c r="D8" i="8"/>
  <c r="D13" i="8"/>
  <c r="D14" i="8"/>
  <c r="D15" i="8"/>
  <c r="C19" i="8"/>
  <c r="D23" i="8"/>
  <c r="F23" i="8" s="1"/>
  <c r="D24" i="8"/>
  <c r="D25" i="8"/>
  <c r="D26" i="8" s="1"/>
  <c r="D31" i="8"/>
  <c r="F31" i="8"/>
  <c r="D32" i="8"/>
  <c r="E32" i="8"/>
  <c r="F32" i="8"/>
  <c r="D33" i="8"/>
  <c r="E33" i="8"/>
  <c r="D34" i="8"/>
  <c r="E34" i="8"/>
  <c r="D35" i="8"/>
  <c r="E35" i="8"/>
  <c r="F15" i="8" l="1"/>
  <c r="F35" i="8"/>
  <c r="F25" i="8"/>
  <c r="F24" i="8"/>
  <c r="D19" i="8"/>
  <c r="F14" i="8"/>
  <c r="F33" i="8"/>
  <c r="F34" i="8"/>
  <c r="E34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5" i="1"/>
  <c r="E14" i="1"/>
  <c r="E13" i="1"/>
  <c r="E12" i="1"/>
  <c r="E11" i="1"/>
  <c r="E10" i="1"/>
  <c r="E9" i="1"/>
  <c r="E8" i="1"/>
  <c r="E7" i="1"/>
  <c r="E6" i="1"/>
  <c r="E5" i="1"/>
  <c r="E4" i="1"/>
  <c r="E16" i="1"/>
  <c r="C35" i="1" l="1"/>
  <c r="D35" i="1"/>
</calcChain>
</file>

<file path=xl/sharedStrings.xml><?xml version="1.0" encoding="utf-8"?>
<sst xmlns="http://schemas.openxmlformats.org/spreadsheetml/2006/main" count="168" uniqueCount="56">
  <si>
    <t>peso (kg)</t>
  </si>
  <si>
    <t>estatura (mts)</t>
  </si>
  <si>
    <t>Indíce de Masa Corporal</t>
  </si>
  <si>
    <t>CLASE</t>
  </si>
  <si>
    <t>FRECUENCIA ABSOLUTA</t>
  </si>
  <si>
    <t xml:space="preserve">FRECUENCIA RELATIVA </t>
  </si>
  <si>
    <t>FRECUENCIA ACUMULADA</t>
  </si>
  <si>
    <t>FRECUENCIA RELTIVA ACUMULADA</t>
  </si>
  <si>
    <t>RANGO</t>
  </si>
  <si>
    <t>Media</t>
  </si>
  <si>
    <t>Mediana</t>
  </si>
  <si>
    <t>Moda</t>
  </si>
  <si>
    <t>Desviación estándar</t>
  </si>
  <si>
    <t>Varianza de la muestra</t>
  </si>
  <si>
    <t>Coeficiente de asimetría</t>
  </si>
  <si>
    <t>Rango</t>
  </si>
  <si>
    <t>Mínimo</t>
  </si>
  <si>
    <t>Máximo</t>
  </si>
  <si>
    <t>ANCHO DE INTERVALO</t>
  </si>
  <si>
    <t>MARCA DE CLASE</t>
  </si>
  <si>
    <t>1.5-1.59</t>
  </si>
  <si>
    <t>1.6-1.69</t>
  </si>
  <si>
    <t>1.7 - 1.89</t>
  </si>
  <si>
    <t>1.52-1.64</t>
  </si>
  <si>
    <t>1.641-1.76</t>
  </si>
  <si>
    <t>1.761-1.88</t>
  </si>
  <si>
    <t>Soltero</t>
  </si>
  <si>
    <t>Casado</t>
  </si>
  <si>
    <t>Otro</t>
  </si>
  <si>
    <t>TOTAL</t>
  </si>
  <si>
    <t>Índice de masa corporal</t>
  </si>
  <si>
    <t>19.43-23.18</t>
  </si>
  <si>
    <t>23.181-26.93</t>
  </si>
  <si>
    <t>26.931-30.689</t>
  </si>
  <si>
    <t>30.69-34.43</t>
  </si>
  <si>
    <t>34.431-38.189</t>
  </si>
  <si>
    <t>EJERCICIO 1.  ESTATURA (SIN ANCHO DE INTERVALO EXACTO)</t>
  </si>
  <si>
    <t>EJERCICIO 2. ESTATURA (CON INTERVALO EXACTO)</t>
  </si>
  <si>
    <t xml:space="preserve">EJERCICIO 3. ESTADO CIVIL </t>
  </si>
  <si>
    <t>EJERCICIO 4. ÍNDICE DE MASA CORPORAL</t>
  </si>
  <si>
    <t>M</t>
  </si>
  <si>
    <t>F</t>
  </si>
  <si>
    <t>SEXO</t>
  </si>
  <si>
    <t>Bajo Peso</t>
  </si>
  <si>
    <t>Peso normal</t>
  </si>
  <si>
    <t>Sobrepeso</t>
  </si>
  <si>
    <t>Obesidad</t>
  </si>
  <si>
    <t>Bajo peso</t>
  </si>
  <si>
    <t>Obesidad mórbida</t>
  </si>
  <si>
    <t>Alumnos</t>
  </si>
  <si>
    <t>Peso (kg)</t>
  </si>
  <si>
    <t>Estatura (mts)</t>
  </si>
  <si>
    <t>N/A</t>
  </si>
  <si>
    <t>DATOS</t>
  </si>
  <si>
    <t>VARIANZA PASO 1</t>
  </si>
  <si>
    <t>VARIANZA PASO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</si>
</sst>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7177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Fill="1" applyBorder="1" applyAlignment="1"/>
    <xf numFmtId="0" fontId="1" fillId="0" borderId="2" xfId="0" applyFont="1" applyFill="1" applyBorder="1" applyAlignment="1">
      <alignment horizontal="centerContinuous"/>
    </xf>
    <xf numFmtId="2" fontId="0" fillId="0" borderId="0" xfId="0" applyNumberFormat="1" applyFill="1" applyBorder="1" applyAlignment="1"/>
    <xf numFmtId="0" fontId="2" fillId="0" borderId="0" xfId="1"/>
    <xf numFmtId="0" fontId="0" fillId="3" borderId="4" xfId="0" applyFill="1" applyBorder="1"/>
    <xf numFmtId="0" fontId="0" fillId="0" borderId="4" xfId="0" applyBorder="1"/>
    <xf numFmtId="0" fontId="0" fillId="3" borderId="7" xfId="0" applyFill="1" applyBorder="1"/>
    <xf numFmtId="0" fontId="0" fillId="3" borderId="8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4" borderId="15" xfId="0" applyFill="1" applyBorder="1"/>
    <xf numFmtId="0" fontId="0" fillId="4" borderId="0" xfId="0" applyFill="1" applyBorder="1"/>
    <xf numFmtId="0" fontId="0" fillId="4" borderId="16" xfId="0" applyFill="1" applyBorder="1"/>
    <xf numFmtId="0" fontId="0" fillId="0" borderId="17" xfId="0" applyBorder="1"/>
    <xf numFmtId="0" fontId="0" fillId="0" borderId="1" xfId="0" applyBorder="1"/>
    <xf numFmtId="0" fontId="0" fillId="0" borderId="18" xfId="0" applyBorder="1"/>
    <xf numFmtId="0" fontId="1" fillId="0" borderId="0" xfId="0" applyFont="1" applyFill="1" applyBorder="1" applyAlignment="1">
      <alignment horizontal="centerContinuous"/>
    </xf>
    <xf numFmtId="0" fontId="3" fillId="5" borderId="4" xfId="0" applyFont="1" applyFill="1" applyBorder="1"/>
    <xf numFmtId="0" fontId="0" fillId="0" borderId="4" xfId="0" applyFill="1" applyBorder="1" applyAlignment="1"/>
    <xf numFmtId="2" fontId="0" fillId="0" borderId="4" xfId="0" applyNumberFormat="1" applyBorder="1"/>
    <xf numFmtId="0" fontId="3" fillId="5" borderId="12" xfId="0" applyFont="1" applyFill="1" applyBorder="1"/>
    <xf numFmtId="0" fontId="3" fillId="5" borderId="13" xfId="0" applyFont="1" applyFill="1" applyBorder="1"/>
    <xf numFmtId="0" fontId="3" fillId="5" borderId="14" xfId="0" applyFont="1" applyFill="1" applyBorder="1"/>
    <xf numFmtId="0" fontId="0" fillId="0" borderId="8" xfId="0" applyFill="1" applyBorder="1" applyAlignment="1"/>
    <xf numFmtId="0" fontId="0" fillId="0" borderId="0" xfId="0" applyFill="1" applyBorder="1" applyAlignment="1">
      <alignment horizontal="center"/>
    </xf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6" borderId="19" xfId="0" applyFont="1" applyFill="1" applyBorder="1"/>
    <xf numFmtId="0" fontId="0" fillId="7" borderId="0" xfId="0" applyFill="1"/>
    <xf numFmtId="0" fontId="0" fillId="8" borderId="0" xfId="0" applyFill="1"/>
    <xf numFmtId="0" fontId="3" fillId="5" borderId="19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1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IMC</a:t>
            </a:r>
            <a:r>
              <a:rPr lang="es-MX" baseline="0"/>
              <a:t> 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Datos!$E$3</c:f>
              <c:strCache>
                <c:ptCount val="1"/>
                <c:pt idx="0">
                  <c:v>Indíce de Masa Corporal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yVal>
            <c:numRef>
              <c:f>Datos!$E$4:$E$34</c:f>
              <c:numCache>
                <c:formatCode>General</c:formatCode>
                <c:ptCount val="31"/>
                <c:pt idx="0">
                  <c:v>31.741788900397605</c:v>
                </c:pt>
                <c:pt idx="1">
                  <c:v>38.189622522408783</c:v>
                </c:pt>
                <c:pt idx="2">
                  <c:v>25.864512471655331</c:v>
                </c:pt>
                <c:pt idx="3">
                  <c:v>22.400054717690917</c:v>
                </c:pt>
                <c:pt idx="4">
                  <c:v>23.808797045267237</c:v>
                </c:pt>
                <c:pt idx="5">
                  <c:v>26.573086129254737</c:v>
                </c:pt>
                <c:pt idx="6">
                  <c:v>24.212293388429753</c:v>
                </c:pt>
                <c:pt idx="7">
                  <c:v>20.478266613819528</c:v>
                </c:pt>
                <c:pt idx="8">
                  <c:v>21.857686980609419</c:v>
                </c:pt>
                <c:pt idx="9">
                  <c:v>20.61925365062196</c:v>
                </c:pt>
                <c:pt idx="10">
                  <c:v>27.609451755172291</c:v>
                </c:pt>
                <c:pt idx="11">
                  <c:v>26.491508201480624</c:v>
                </c:pt>
                <c:pt idx="12">
                  <c:v>20.088275237664103</c:v>
                </c:pt>
                <c:pt idx="13">
                  <c:v>21.773842357381334</c:v>
                </c:pt>
                <c:pt idx="14">
                  <c:v>27.852007979223909</c:v>
                </c:pt>
                <c:pt idx="15">
                  <c:v>22.862368541380881</c:v>
                </c:pt>
                <c:pt idx="16">
                  <c:v>22.14034613304489</c:v>
                </c:pt>
                <c:pt idx="17">
                  <c:v>19.433013260173752</c:v>
                </c:pt>
                <c:pt idx="18">
                  <c:v>24.167162403331353</c:v>
                </c:pt>
                <c:pt idx="19">
                  <c:v>25.895316804407717</c:v>
                </c:pt>
                <c:pt idx="20">
                  <c:v>30.056810675122207</c:v>
                </c:pt>
                <c:pt idx="21">
                  <c:v>24.221453287197235</c:v>
                </c:pt>
                <c:pt idx="22">
                  <c:v>34.799163571673795</c:v>
                </c:pt>
                <c:pt idx="23">
                  <c:v>23.422090729783037</c:v>
                </c:pt>
                <c:pt idx="24">
                  <c:v>20.077334919690664</c:v>
                </c:pt>
                <c:pt idx="25">
                  <c:v>22.530612244897959</c:v>
                </c:pt>
                <c:pt idx="26">
                  <c:v>26.812218711098343</c:v>
                </c:pt>
                <c:pt idx="27">
                  <c:v>28.387411861664784</c:v>
                </c:pt>
                <c:pt idx="28">
                  <c:v>27.45288684263204</c:v>
                </c:pt>
                <c:pt idx="29">
                  <c:v>20.28479857195018</c:v>
                </c:pt>
                <c:pt idx="30">
                  <c:v>26.854405574103644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Datos!$F$3</c:f>
              <c:strCache>
                <c:ptCount val="1"/>
                <c:pt idx="0">
                  <c:v>Media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noFill/>
              <a:ln w="9525" cap="rnd">
                <a:noFill/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yVal>
            <c:numRef>
              <c:f>Datos!$F$4:$F$34</c:f>
              <c:numCache>
                <c:formatCode>General</c:formatCode>
                <c:ptCount val="31"/>
                <c:pt idx="0">
                  <c:v>25.127672325265486</c:v>
                </c:pt>
                <c:pt idx="1">
                  <c:v>25.127672325265486</c:v>
                </c:pt>
                <c:pt idx="2">
                  <c:v>25.127672325265486</c:v>
                </c:pt>
                <c:pt idx="3">
                  <c:v>25.127672325265486</c:v>
                </c:pt>
                <c:pt idx="4">
                  <c:v>25.127672325265486</c:v>
                </c:pt>
                <c:pt idx="5">
                  <c:v>25.127672325265486</c:v>
                </c:pt>
                <c:pt idx="6">
                  <c:v>25.127672325265486</c:v>
                </c:pt>
                <c:pt idx="7">
                  <c:v>25.127672325265486</c:v>
                </c:pt>
                <c:pt idx="8">
                  <c:v>25.127672325265486</c:v>
                </c:pt>
                <c:pt idx="9">
                  <c:v>25.127672325265486</c:v>
                </c:pt>
                <c:pt idx="10">
                  <c:v>25.127672325265486</c:v>
                </c:pt>
                <c:pt idx="11">
                  <c:v>25.127672325265486</c:v>
                </c:pt>
                <c:pt idx="12">
                  <c:v>25.127672325265486</c:v>
                </c:pt>
                <c:pt idx="13">
                  <c:v>25.127672325265486</c:v>
                </c:pt>
                <c:pt idx="14">
                  <c:v>25.127672325265486</c:v>
                </c:pt>
                <c:pt idx="15">
                  <c:v>25.127672325265486</c:v>
                </c:pt>
                <c:pt idx="16">
                  <c:v>25.127672325265486</c:v>
                </c:pt>
                <c:pt idx="17">
                  <c:v>25.127672325265486</c:v>
                </c:pt>
                <c:pt idx="18">
                  <c:v>25.127672325265486</c:v>
                </c:pt>
                <c:pt idx="19">
                  <c:v>25.127672325265486</c:v>
                </c:pt>
                <c:pt idx="20">
                  <c:v>25.127672325265486</c:v>
                </c:pt>
                <c:pt idx="21">
                  <c:v>25.127672325265486</c:v>
                </c:pt>
                <c:pt idx="22">
                  <c:v>25.127672325265486</c:v>
                </c:pt>
                <c:pt idx="23">
                  <c:v>25.127672325265486</c:v>
                </c:pt>
                <c:pt idx="24">
                  <c:v>25.127672325265486</c:v>
                </c:pt>
                <c:pt idx="25">
                  <c:v>25.127672325265486</c:v>
                </c:pt>
                <c:pt idx="26">
                  <c:v>25.127672325265486</c:v>
                </c:pt>
                <c:pt idx="27">
                  <c:v>25.127672325265486</c:v>
                </c:pt>
                <c:pt idx="28">
                  <c:v>25.127672325265486</c:v>
                </c:pt>
                <c:pt idx="29">
                  <c:v>25.127672325265486</c:v>
                </c:pt>
                <c:pt idx="30">
                  <c:v>25.127672325265486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85554512"/>
        <c:axId val="-585550160"/>
      </c:scatterChart>
      <c:valAx>
        <c:axId val="-585554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Alumnos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85550160"/>
        <c:crosses val="autoZero"/>
        <c:crossBetween val="midCat"/>
        <c:majorUnit val="1"/>
      </c:valAx>
      <c:valAx>
        <c:axId val="-58555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85554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IMC</a:t>
            </a:r>
            <a:r>
              <a:rPr lang="en-US" baseline="0"/>
              <a:t> GRUPAL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Datos!$E$3</c:f>
              <c:strCache>
                <c:ptCount val="1"/>
                <c:pt idx="0">
                  <c:v>Indíce de Masa Corporal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yVal>
            <c:numRef>
              <c:f>Datos!$E$4:$E$34</c:f>
              <c:numCache>
                <c:formatCode>General</c:formatCode>
                <c:ptCount val="31"/>
                <c:pt idx="0">
                  <c:v>31.741788900397605</c:v>
                </c:pt>
                <c:pt idx="1">
                  <c:v>38.189622522408783</c:v>
                </c:pt>
                <c:pt idx="2">
                  <c:v>25.864512471655331</c:v>
                </c:pt>
                <c:pt idx="3">
                  <c:v>22.400054717690917</c:v>
                </c:pt>
                <c:pt idx="4">
                  <c:v>23.808797045267237</c:v>
                </c:pt>
                <c:pt idx="5">
                  <c:v>26.573086129254737</c:v>
                </c:pt>
                <c:pt idx="6">
                  <c:v>24.212293388429753</c:v>
                </c:pt>
                <c:pt idx="7">
                  <c:v>20.478266613819528</c:v>
                </c:pt>
                <c:pt idx="8">
                  <c:v>21.857686980609419</c:v>
                </c:pt>
                <c:pt idx="9">
                  <c:v>20.61925365062196</c:v>
                </c:pt>
                <c:pt idx="10">
                  <c:v>27.609451755172291</c:v>
                </c:pt>
                <c:pt idx="11">
                  <c:v>26.491508201480624</c:v>
                </c:pt>
                <c:pt idx="12">
                  <c:v>20.088275237664103</c:v>
                </c:pt>
                <c:pt idx="13">
                  <c:v>21.773842357381334</c:v>
                </c:pt>
                <c:pt idx="14">
                  <c:v>27.852007979223909</c:v>
                </c:pt>
                <c:pt idx="15">
                  <c:v>22.862368541380881</c:v>
                </c:pt>
                <c:pt idx="16">
                  <c:v>22.14034613304489</c:v>
                </c:pt>
                <c:pt idx="17">
                  <c:v>19.433013260173752</c:v>
                </c:pt>
                <c:pt idx="18">
                  <c:v>24.167162403331353</c:v>
                </c:pt>
                <c:pt idx="19">
                  <c:v>25.895316804407717</c:v>
                </c:pt>
                <c:pt idx="20">
                  <c:v>30.056810675122207</c:v>
                </c:pt>
                <c:pt idx="21">
                  <c:v>24.221453287197235</c:v>
                </c:pt>
                <c:pt idx="22">
                  <c:v>34.799163571673795</c:v>
                </c:pt>
                <c:pt idx="23">
                  <c:v>23.422090729783037</c:v>
                </c:pt>
                <c:pt idx="24">
                  <c:v>20.077334919690664</c:v>
                </c:pt>
                <c:pt idx="25">
                  <c:v>22.530612244897959</c:v>
                </c:pt>
                <c:pt idx="26">
                  <c:v>26.812218711098343</c:v>
                </c:pt>
                <c:pt idx="27">
                  <c:v>28.387411861664784</c:v>
                </c:pt>
                <c:pt idx="28">
                  <c:v>27.45288684263204</c:v>
                </c:pt>
                <c:pt idx="29">
                  <c:v>20.28479857195018</c:v>
                </c:pt>
                <c:pt idx="30">
                  <c:v>26.854405574103644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Datos!$F$3</c:f>
              <c:strCache>
                <c:ptCount val="1"/>
                <c:pt idx="0">
                  <c:v>Media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yVal>
            <c:numRef>
              <c:f>Datos!$F$4:$F$34</c:f>
              <c:numCache>
                <c:formatCode>General</c:formatCode>
                <c:ptCount val="31"/>
                <c:pt idx="0">
                  <c:v>25.127672325265486</c:v>
                </c:pt>
                <c:pt idx="1">
                  <c:v>25.127672325265486</c:v>
                </c:pt>
                <c:pt idx="2">
                  <c:v>25.127672325265486</c:v>
                </c:pt>
                <c:pt idx="3">
                  <c:v>25.127672325265486</c:v>
                </c:pt>
                <c:pt idx="4">
                  <c:v>25.127672325265486</c:v>
                </c:pt>
                <c:pt idx="5">
                  <c:v>25.127672325265486</c:v>
                </c:pt>
                <c:pt idx="6">
                  <c:v>25.127672325265486</c:v>
                </c:pt>
                <c:pt idx="7">
                  <c:v>25.127672325265486</c:v>
                </c:pt>
                <c:pt idx="8">
                  <c:v>25.127672325265486</c:v>
                </c:pt>
                <c:pt idx="9">
                  <c:v>25.127672325265486</c:v>
                </c:pt>
                <c:pt idx="10">
                  <c:v>25.127672325265486</c:v>
                </c:pt>
                <c:pt idx="11">
                  <c:v>25.127672325265486</c:v>
                </c:pt>
                <c:pt idx="12">
                  <c:v>25.127672325265486</c:v>
                </c:pt>
                <c:pt idx="13">
                  <c:v>25.127672325265486</c:v>
                </c:pt>
                <c:pt idx="14">
                  <c:v>25.127672325265486</c:v>
                </c:pt>
                <c:pt idx="15">
                  <c:v>25.127672325265486</c:v>
                </c:pt>
                <c:pt idx="16">
                  <c:v>25.127672325265486</c:v>
                </c:pt>
                <c:pt idx="17">
                  <c:v>25.127672325265486</c:v>
                </c:pt>
                <c:pt idx="18">
                  <c:v>25.127672325265486</c:v>
                </c:pt>
                <c:pt idx="19">
                  <c:v>25.127672325265486</c:v>
                </c:pt>
                <c:pt idx="20">
                  <c:v>25.127672325265486</c:v>
                </c:pt>
                <c:pt idx="21">
                  <c:v>25.127672325265486</c:v>
                </c:pt>
                <c:pt idx="22">
                  <c:v>25.127672325265486</c:v>
                </c:pt>
                <c:pt idx="23">
                  <c:v>25.127672325265486</c:v>
                </c:pt>
                <c:pt idx="24">
                  <c:v>25.127672325265486</c:v>
                </c:pt>
                <c:pt idx="25">
                  <c:v>25.127672325265486</c:v>
                </c:pt>
                <c:pt idx="26">
                  <c:v>25.127672325265486</c:v>
                </c:pt>
                <c:pt idx="27">
                  <c:v>25.127672325265486</c:v>
                </c:pt>
                <c:pt idx="28">
                  <c:v>25.127672325265486</c:v>
                </c:pt>
                <c:pt idx="29">
                  <c:v>25.127672325265486</c:v>
                </c:pt>
                <c:pt idx="30">
                  <c:v>25.127672325265486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Datos!$G$3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yVal>
            <c:numRef>
              <c:f>Datos!$G$4:$G$34</c:f>
            </c:numRef>
          </c:yVal>
          <c:smooth val="0"/>
        </c:ser>
        <c:ser>
          <c:idx val="3"/>
          <c:order val="3"/>
          <c:tx>
            <c:strRef>
              <c:f>Datos!$H$3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yVal>
            <c:numRef>
              <c:f>Datos!$H$4:$H$34</c:f>
            </c:numRef>
          </c:yVal>
          <c:smooth val="0"/>
        </c:ser>
        <c:ser>
          <c:idx val="4"/>
          <c:order val="4"/>
          <c:tx>
            <c:strRef>
              <c:f>Datos!$I$3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yVal>
            <c:numRef>
              <c:f>Datos!$I$4:$I$34</c:f>
            </c:numRef>
          </c:yVal>
          <c:smooth val="0"/>
        </c:ser>
        <c:ser>
          <c:idx val="5"/>
          <c:order val="5"/>
          <c:tx>
            <c:strRef>
              <c:f>Datos!$J$3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yVal>
            <c:numRef>
              <c:f>Datos!$J$4:$J$34</c:f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85552336"/>
        <c:axId val="-585546352"/>
      </c:scatterChart>
      <c:valAx>
        <c:axId val="-585552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85546352"/>
        <c:crosses val="autoZero"/>
        <c:crossBetween val="midCat"/>
        <c:majorUnit val="1"/>
      </c:valAx>
      <c:valAx>
        <c:axId val="-58554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85552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IMC</a:t>
            </a:r>
            <a:r>
              <a:rPr lang="es-MX" baseline="0"/>
              <a:t> HOMBRES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IMC por sexo'!$E$2</c:f>
              <c:strCache>
                <c:ptCount val="1"/>
                <c:pt idx="0">
                  <c:v>Indíce de Masa Corporal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yVal>
            <c:numRef>
              <c:f>'Datos IMC por sexo'!$E$3:$E$16</c:f>
              <c:numCache>
                <c:formatCode>General</c:formatCode>
                <c:ptCount val="14"/>
                <c:pt idx="0">
                  <c:v>31.741788900397605</c:v>
                </c:pt>
                <c:pt idx="1">
                  <c:v>38.189622522408783</c:v>
                </c:pt>
                <c:pt idx="2">
                  <c:v>23.808797045267237</c:v>
                </c:pt>
                <c:pt idx="3">
                  <c:v>24.212293388429753</c:v>
                </c:pt>
                <c:pt idx="4">
                  <c:v>27.609451755172291</c:v>
                </c:pt>
                <c:pt idx="5">
                  <c:v>20.088275237664103</c:v>
                </c:pt>
                <c:pt idx="6">
                  <c:v>25.895316804407717</c:v>
                </c:pt>
                <c:pt idx="7">
                  <c:v>30.056810675122207</c:v>
                </c:pt>
                <c:pt idx="8">
                  <c:v>24.221453287197235</c:v>
                </c:pt>
                <c:pt idx="9">
                  <c:v>34.799163571673795</c:v>
                </c:pt>
                <c:pt idx="10">
                  <c:v>20.077334919690664</c:v>
                </c:pt>
                <c:pt idx="11">
                  <c:v>26.812218711098343</c:v>
                </c:pt>
                <c:pt idx="12">
                  <c:v>28.387411861664784</c:v>
                </c:pt>
                <c:pt idx="13">
                  <c:v>27.45288684263204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'Datos IMC por sexo'!$F$2</c:f>
              <c:strCache>
                <c:ptCount val="1"/>
                <c:pt idx="0">
                  <c:v>Media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yVal>
            <c:numRef>
              <c:f>'Datos IMC por sexo'!$F$3:$F$16</c:f>
              <c:numCache>
                <c:formatCode>General</c:formatCode>
                <c:ptCount val="14"/>
                <c:pt idx="0">
                  <c:v>27.382344680201893</c:v>
                </c:pt>
                <c:pt idx="1">
                  <c:v>27.382344680201893</c:v>
                </c:pt>
                <c:pt idx="2">
                  <c:v>27.382344680201893</c:v>
                </c:pt>
                <c:pt idx="3">
                  <c:v>27.382344680201893</c:v>
                </c:pt>
                <c:pt idx="4">
                  <c:v>27.382344680201893</c:v>
                </c:pt>
                <c:pt idx="5">
                  <c:v>27.382344680201893</c:v>
                </c:pt>
                <c:pt idx="6">
                  <c:v>27.382344680201893</c:v>
                </c:pt>
                <c:pt idx="7">
                  <c:v>27.382344680201893</c:v>
                </c:pt>
                <c:pt idx="8">
                  <c:v>27.382344680201893</c:v>
                </c:pt>
                <c:pt idx="9">
                  <c:v>27.382344680201893</c:v>
                </c:pt>
                <c:pt idx="10">
                  <c:v>27.382344680201893</c:v>
                </c:pt>
                <c:pt idx="11">
                  <c:v>27.382344680201893</c:v>
                </c:pt>
                <c:pt idx="12">
                  <c:v>27.382344680201893</c:v>
                </c:pt>
                <c:pt idx="13">
                  <c:v>27.382344680201893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'Datos IMC por sexo'!$G$2</c:f>
              <c:strCache>
                <c:ptCount val="1"/>
                <c:pt idx="0">
                  <c:v>Bajo peso</c:v>
                </c:pt>
              </c:strCache>
            </c:strRef>
          </c:tx>
          <c:spPr>
            <a:ln w="25400" cap="rnd">
              <a:solidFill>
                <a:schemeClr val="lt1">
                  <a:shade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yVal>
            <c:numRef>
              <c:f>'Datos IMC por sexo'!$G$3:$G$16</c:f>
              <c:numCache>
                <c:formatCode>General</c:formatCode>
                <c:ptCount val="14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'Datos IMC por sexo'!$H$2</c:f>
              <c:strCache>
                <c:ptCount val="1"/>
                <c:pt idx="0">
                  <c:v>Peso normal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yVal>
            <c:numRef>
              <c:f>'Datos IMC por sexo'!$H$3:$H$16</c:f>
              <c:numCache>
                <c:formatCode>General</c:formatCode>
                <c:ptCount val="14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'Datos IMC por sexo'!$I$2</c:f>
              <c:strCache>
                <c:ptCount val="1"/>
                <c:pt idx="0">
                  <c:v>Sobrepeso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yVal>
            <c:numRef>
              <c:f>'Datos IMC por sexo'!$I$3:$I$16</c:f>
              <c:numCache>
                <c:formatCode>General</c:formatCode>
                <c:ptCount val="14"/>
                <c:pt idx="0">
                  <c:v>26</c:v>
                </c:pt>
                <c:pt idx="1">
                  <c:v>26</c:v>
                </c:pt>
                <c:pt idx="2">
                  <c:v>26</c:v>
                </c:pt>
                <c:pt idx="3">
                  <c:v>26</c:v>
                </c:pt>
                <c:pt idx="4">
                  <c:v>26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3">
                  <c:v>26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'Datos IMC por sexo'!$J$2</c:f>
              <c:strCache>
                <c:ptCount val="1"/>
                <c:pt idx="0">
                  <c:v>Obesidad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yVal>
            <c:numRef>
              <c:f>'Datos IMC por sexo'!$J$3:$J$16</c:f>
              <c:numCache>
                <c:formatCode>General</c:formatCode>
                <c:ptCount val="14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'Datos IMC por sexo'!$K$2</c:f>
              <c:strCache>
                <c:ptCount val="1"/>
                <c:pt idx="0">
                  <c:v>Obesidad mórbida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yVal>
            <c:numRef>
              <c:f>'Datos IMC por sexo'!$K$3:$K$16</c:f>
              <c:numCache>
                <c:formatCode>General</c:formatCode>
                <c:ptCount val="14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  <c:pt idx="5">
                  <c:v>36</c:v>
                </c:pt>
                <c:pt idx="6">
                  <c:v>36</c:v>
                </c:pt>
                <c:pt idx="7">
                  <c:v>36</c:v>
                </c:pt>
                <c:pt idx="8">
                  <c:v>36</c:v>
                </c:pt>
                <c:pt idx="9">
                  <c:v>36</c:v>
                </c:pt>
                <c:pt idx="10">
                  <c:v>36</c:v>
                </c:pt>
                <c:pt idx="11">
                  <c:v>36</c:v>
                </c:pt>
                <c:pt idx="12">
                  <c:v>36</c:v>
                </c:pt>
                <c:pt idx="13">
                  <c:v>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85551248"/>
        <c:axId val="-585545808"/>
      </c:scatterChart>
      <c:valAx>
        <c:axId val="-585551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85545808"/>
        <c:crosses val="autoZero"/>
        <c:crossBetween val="midCat"/>
        <c:majorUnit val="1"/>
      </c:valAx>
      <c:valAx>
        <c:axId val="-58554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85551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IMC</a:t>
            </a:r>
            <a:r>
              <a:rPr lang="es-MX" baseline="0"/>
              <a:t> MUJERES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IMC por sexo'!$E$21</c:f>
              <c:strCache>
                <c:ptCount val="1"/>
                <c:pt idx="0">
                  <c:v>Indíce de Masa Corporal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yVal>
            <c:numRef>
              <c:f>'Datos IMC por sexo'!$E$22:$E$38</c:f>
              <c:numCache>
                <c:formatCode>General</c:formatCode>
                <c:ptCount val="17"/>
                <c:pt idx="0">
                  <c:v>25.864512471655299</c:v>
                </c:pt>
                <c:pt idx="1">
                  <c:v>22.400054717690917</c:v>
                </c:pt>
                <c:pt idx="2">
                  <c:v>26.573086129254737</c:v>
                </c:pt>
                <c:pt idx="3">
                  <c:v>20.478266613819528</c:v>
                </c:pt>
                <c:pt idx="4">
                  <c:v>21.857686980609419</c:v>
                </c:pt>
                <c:pt idx="5">
                  <c:v>20.61925365062196</c:v>
                </c:pt>
                <c:pt idx="6">
                  <c:v>26.491508201480624</c:v>
                </c:pt>
                <c:pt idx="7">
                  <c:v>21.773842357381334</c:v>
                </c:pt>
                <c:pt idx="8">
                  <c:v>27.852007979223909</c:v>
                </c:pt>
                <c:pt idx="9">
                  <c:v>22.862368541380881</c:v>
                </c:pt>
                <c:pt idx="10">
                  <c:v>22.14034613304489</c:v>
                </c:pt>
                <c:pt idx="11">
                  <c:v>19.433013260173752</c:v>
                </c:pt>
                <c:pt idx="12">
                  <c:v>24.167162403331353</c:v>
                </c:pt>
                <c:pt idx="13">
                  <c:v>23.422090729783037</c:v>
                </c:pt>
                <c:pt idx="14">
                  <c:v>22.530612244897959</c:v>
                </c:pt>
                <c:pt idx="15">
                  <c:v>20.28479857195018</c:v>
                </c:pt>
                <c:pt idx="16">
                  <c:v>26.854405574103644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'Datos IMC por sexo'!$F$21</c:f>
              <c:strCache>
                <c:ptCount val="1"/>
                <c:pt idx="0">
                  <c:v>Media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yVal>
            <c:numRef>
              <c:f>'Datos IMC por sexo'!$F$22:$F$38</c:f>
              <c:numCache>
                <c:formatCode>General</c:formatCode>
                <c:ptCount val="17"/>
                <c:pt idx="0">
                  <c:v>23.270883327082558</c:v>
                </c:pt>
                <c:pt idx="1">
                  <c:v>23.270883327082558</c:v>
                </c:pt>
                <c:pt idx="2">
                  <c:v>23.270883327082558</c:v>
                </c:pt>
                <c:pt idx="3">
                  <c:v>23.270883327082558</c:v>
                </c:pt>
                <c:pt idx="4">
                  <c:v>23.270883327082558</c:v>
                </c:pt>
                <c:pt idx="5">
                  <c:v>23.270883327082558</c:v>
                </c:pt>
                <c:pt idx="6">
                  <c:v>23.270883327082558</c:v>
                </c:pt>
                <c:pt idx="7">
                  <c:v>23.270883327082558</c:v>
                </c:pt>
                <c:pt idx="8">
                  <c:v>23.270883327082558</c:v>
                </c:pt>
                <c:pt idx="9">
                  <c:v>23.270883327082558</c:v>
                </c:pt>
                <c:pt idx="10">
                  <c:v>23.270883327082558</c:v>
                </c:pt>
                <c:pt idx="11">
                  <c:v>23.270883327082558</c:v>
                </c:pt>
                <c:pt idx="12">
                  <c:v>23.270883327082558</c:v>
                </c:pt>
                <c:pt idx="13">
                  <c:v>23.270883327082558</c:v>
                </c:pt>
                <c:pt idx="14">
                  <c:v>23.270883327082558</c:v>
                </c:pt>
                <c:pt idx="15">
                  <c:v>23.270883327082558</c:v>
                </c:pt>
                <c:pt idx="16">
                  <c:v>23.270883327082558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'Datos IMC por sexo'!$G$21</c:f>
              <c:strCache>
                <c:ptCount val="1"/>
                <c:pt idx="0">
                  <c:v>Bajo Peso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yVal>
            <c:numRef>
              <c:f>'Datos IMC por sexo'!$G$22:$G$38</c:f>
              <c:numCache>
                <c:formatCode>General</c:formatCode>
                <c:ptCount val="17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'Datos IMC por sexo'!$H$21</c:f>
              <c:strCache>
                <c:ptCount val="1"/>
                <c:pt idx="0">
                  <c:v>Peso normal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yVal>
            <c:numRef>
              <c:f>'Datos IMC por sexo'!$H$22:$H$38</c:f>
              <c:numCache>
                <c:formatCode>General</c:formatCode>
                <c:ptCount val="1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'Datos IMC por sexo'!$I$21</c:f>
              <c:strCache>
                <c:ptCount val="1"/>
                <c:pt idx="0">
                  <c:v>Sobrepeso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yVal>
            <c:numRef>
              <c:f>'Datos IMC por sexo'!$I$22:$I$38</c:f>
              <c:numCache>
                <c:formatCode>General</c:formatCode>
                <c:ptCount val="17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'Datos IMC por sexo'!$J$21</c:f>
              <c:strCache>
                <c:ptCount val="1"/>
                <c:pt idx="0">
                  <c:v>Obesidad</c:v>
                </c:pt>
              </c:strCache>
            </c:strRef>
          </c:tx>
          <c:spPr>
            <a:ln w="95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yVal>
            <c:numRef>
              <c:f>'Datos IMC por sexo'!$J$22:$J$38</c:f>
              <c:numCache>
                <c:formatCode>General</c:formatCode>
                <c:ptCount val="17"/>
                <c:pt idx="0">
                  <c:v>29</c:v>
                </c:pt>
                <c:pt idx="1">
                  <c:v>29</c:v>
                </c:pt>
                <c:pt idx="2">
                  <c:v>29</c:v>
                </c:pt>
                <c:pt idx="3">
                  <c:v>29</c:v>
                </c:pt>
                <c:pt idx="4">
                  <c:v>29</c:v>
                </c:pt>
                <c:pt idx="5">
                  <c:v>29</c:v>
                </c:pt>
                <c:pt idx="6">
                  <c:v>29</c:v>
                </c:pt>
                <c:pt idx="7">
                  <c:v>29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29</c:v>
                </c:pt>
                <c:pt idx="13">
                  <c:v>29</c:v>
                </c:pt>
                <c:pt idx="14">
                  <c:v>29</c:v>
                </c:pt>
                <c:pt idx="15">
                  <c:v>29</c:v>
                </c:pt>
                <c:pt idx="16">
                  <c:v>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85548528"/>
        <c:axId val="-585547984"/>
      </c:scatterChart>
      <c:valAx>
        <c:axId val="-585548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85547984"/>
        <c:crosses val="autoZero"/>
        <c:crossBetween val="midCat"/>
        <c:majorUnit val="1"/>
      </c:valAx>
      <c:valAx>
        <c:axId val="-58554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585548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438150</xdr:colOff>
      <xdr:row>23</xdr:row>
      <xdr:rowOff>152399</xdr:rowOff>
    </xdr:from>
    <xdr:to>
      <xdr:col>19</xdr:col>
      <xdr:colOff>19050</xdr:colOff>
      <xdr:row>35</xdr:row>
      <xdr:rowOff>28574</xdr:rowOff>
    </xdr:to>
    <xdr:sp macro="" textlink="">
      <xdr:nvSpPr>
        <xdr:cNvPr id="2" name="CuadroTexto 1"/>
        <xdr:cNvSpPr txBox="1"/>
      </xdr:nvSpPr>
      <xdr:spPr>
        <a:xfrm>
          <a:off x="12230100" y="4533899"/>
          <a:ext cx="2628900" cy="2162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r>
            <a:rPr lang="es-MX" sz="1100"/>
            <a:t>PROCEDIMIENTO</a:t>
          </a:r>
          <a:r>
            <a:rPr lang="es-MX" sz="1100" baseline="0"/>
            <a:t> VARIANZA </a:t>
          </a:r>
          <a:endParaRPr lang="es-MX" sz="1100"/>
        </a:p>
        <a:p>
          <a:endParaRPr lang="es-MX" sz="1100"/>
        </a:p>
        <a:p>
          <a:r>
            <a:rPr lang="es-MX" sz="1100"/>
            <a:t>1/17-1 [9314.20</a:t>
          </a:r>
          <a:r>
            <a:rPr lang="es-MX" sz="1100" baseline="0"/>
            <a:t> - (395.60)(395.60)/17</a:t>
          </a:r>
        </a:p>
        <a:p>
          <a:endParaRPr lang="es-MX" sz="1100" baseline="0"/>
        </a:p>
        <a:p>
          <a:r>
            <a:rPr lang="es-MX" sz="1100" baseline="0"/>
            <a:t>1/16 [ 9314.20 - 156503.32/17</a:t>
          </a:r>
        </a:p>
        <a:p>
          <a:endParaRPr lang="es-MX" sz="1100" baseline="0"/>
        </a:p>
        <a:p>
          <a:r>
            <a:rPr lang="es-MX" sz="1100" baseline="0"/>
            <a:t>0.0625 [ 9314.20 - 9206.077</a:t>
          </a:r>
        </a:p>
        <a:p>
          <a:endParaRPr lang="es-MX" sz="1100" baseline="0"/>
        </a:p>
        <a:p>
          <a:r>
            <a:rPr lang="es-MX" sz="1100" baseline="0"/>
            <a:t>0.0625 [108.123</a:t>
          </a:r>
        </a:p>
        <a:p>
          <a:endParaRPr lang="es-MX" sz="1100" baseline="0"/>
        </a:p>
        <a:p>
          <a:r>
            <a:rPr lang="es-MX" sz="1100" baseline="0"/>
            <a:t>6.75</a:t>
          </a:r>
        </a:p>
        <a:p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11206</xdr:rowOff>
    </xdr:from>
    <xdr:to>
      <xdr:col>10</xdr:col>
      <xdr:colOff>705971</xdr:colOff>
      <xdr:row>28</xdr:row>
      <xdr:rowOff>179294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750795</xdr:colOff>
      <xdr:row>5</xdr:row>
      <xdr:rowOff>11205</xdr:rowOff>
    </xdr:from>
    <xdr:to>
      <xdr:col>21</xdr:col>
      <xdr:colOff>33619</xdr:colOff>
      <xdr:row>28</xdr:row>
      <xdr:rowOff>179294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268941</xdr:colOff>
      <xdr:row>18</xdr:row>
      <xdr:rowOff>56028</xdr:rowOff>
    </xdr:from>
    <xdr:to>
      <xdr:col>16</xdr:col>
      <xdr:colOff>369794</xdr:colOff>
      <xdr:row>19</xdr:row>
      <xdr:rowOff>89647</xdr:rowOff>
    </xdr:to>
    <xdr:sp macro="" textlink="">
      <xdr:nvSpPr>
        <xdr:cNvPr id="9" name="CuadroTexto 8"/>
        <xdr:cNvSpPr txBox="1"/>
      </xdr:nvSpPr>
      <xdr:spPr>
        <a:xfrm>
          <a:off x="11698941" y="3485028"/>
          <a:ext cx="862853" cy="224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solidFill>
                <a:schemeClr val="bg1"/>
              </a:solidFill>
            </a:rPr>
            <a:t>Bajo Peso</a:t>
          </a:r>
        </a:p>
      </xdr:txBody>
    </xdr:sp>
    <xdr:clientData/>
  </xdr:twoCellAnchor>
  <xdr:twoCellAnchor>
    <xdr:from>
      <xdr:col>15</xdr:col>
      <xdr:colOff>638735</xdr:colOff>
      <xdr:row>16</xdr:row>
      <xdr:rowOff>168089</xdr:rowOff>
    </xdr:from>
    <xdr:to>
      <xdr:col>16</xdr:col>
      <xdr:colOff>739588</xdr:colOff>
      <xdr:row>17</xdr:row>
      <xdr:rowOff>168089</xdr:rowOff>
    </xdr:to>
    <xdr:sp macro="" textlink="">
      <xdr:nvSpPr>
        <xdr:cNvPr id="11" name="CuadroTexto 10"/>
        <xdr:cNvSpPr txBox="1"/>
      </xdr:nvSpPr>
      <xdr:spPr>
        <a:xfrm>
          <a:off x="12068735" y="3216089"/>
          <a:ext cx="862853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solidFill>
                <a:schemeClr val="bg1"/>
              </a:solidFill>
            </a:rPr>
            <a:t>Peso</a:t>
          </a:r>
          <a:r>
            <a:rPr lang="es-MX" sz="1000" baseline="0">
              <a:solidFill>
                <a:schemeClr val="bg1"/>
              </a:solidFill>
            </a:rPr>
            <a:t> normal</a:t>
          </a:r>
          <a:endParaRPr lang="es-MX" sz="1000">
            <a:solidFill>
              <a:schemeClr val="bg1"/>
            </a:solidFill>
          </a:endParaRPr>
        </a:p>
      </xdr:txBody>
    </xdr:sp>
    <xdr:clientData/>
  </xdr:twoCellAnchor>
  <xdr:twoCellAnchor>
    <xdr:from>
      <xdr:col>16</xdr:col>
      <xdr:colOff>425824</xdr:colOff>
      <xdr:row>14</xdr:row>
      <xdr:rowOff>134469</xdr:rowOff>
    </xdr:from>
    <xdr:to>
      <xdr:col>17</xdr:col>
      <xdr:colOff>493059</xdr:colOff>
      <xdr:row>15</xdr:row>
      <xdr:rowOff>179294</xdr:rowOff>
    </xdr:to>
    <xdr:sp macro="" textlink="">
      <xdr:nvSpPr>
        <xdr:cNvPr id="13" name="CuadroTexto 12"/>
        <xdr:cNvSpPr txBox="1"/>
      </xdr:nvSpPr>
      <xdr:spPr>
        <a:xfrm>
          <a:off x="12617824" y="2801469"/>
          <a:ext cx="829235" cy="23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solidFill>
                <a:schemeClr val="bg1"/>
              </a:solidFill>
            </a:rPr>
            <a:t>Sobrepeso</a:t>
          </a:r>
        </a:p>
      </xdr:txBody>
    </xdr:sp>
    <xdr:clientData/>
  </xdr:twoCellAnchor>
  <xdr:twoCellAnchor>
    <xdr:from>
      <xdr:col>17</xdr:col>
      <xdr:colOff>593912</xdr:colOff>
      <xdr:row>13</xdr:row>
      <xdr:rowOff>33619</xdr:rowOff>
    </xdr:from>
    <xdr:to>
      <xdr:col>19</xdr:col>
      <xdr:colOff>0</xdr:colOff>
      <xdr:row>14</xdr:row>
      <xdr:rowOff>22413</xdr:rowOff>
    </xdr:to>
    <xdr:sp macro="" textlink="">
      <xdr:nvSpPr>
        <xdr:cNvPr id="15" name="CuadroTexto 14"/>
        <xdr:cNvSpPr txBox="1"/>
      </xdr:nvSpPr>
      <xdr:spPr>
        <a:xfrm>
          <a:off x="13547912" y="2510119"/>
          <a:ext cx="930088" cy="179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solidFill>
                <a:schemeClr val="bg1"/>
              </a:solidFill>
            </a:rPr>
            <a:t>Obesidad</a:t>
          </a:r>
        </a:p>
      </xdr:txBody>
    </xdr:sp>
    <xdr:clientData/>
  </xdr:twoCellAnchor>
  <xdr:twoCellAnchor>
    <xdr:from>
      <xdr:col>0</xdr:col>
      <xdr:colOff>761999</xdr:colOff>
      <xdr:row>31</xdr:row>
      <xdr:rowOff>56029</xdr:rowOff>
    </xdr:from>
    <xdr:to>
      <xdr:col>10</xdr:col>
      <xdr:colOff>739588</xdr:colOff>
      <xdr:row>56</xdr:row>
      <xdr:rowOff>145676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526675</xdr:colOff>
      <xdr:row>39</xdr:row>
      <xdr:rowOff>0</xdr:rowOff>
    </xdr:from>
    <xdr:to>
      <xdr:col>7</xdr:col>
      <xdr:colOff>694763</xdr:colOff>
      <xdr:row>39</xdr:row>
      <xdr:rowOff>179294</xdr:rowOff>
    </xdr:to>
    <xdr:sp macro="" textlink="">
      <xdr:nvSpPr>
        <xdr:cNvPr id="23" name="CuadroTexto 22"/>
        <xdr:cNvSpPr txBox="1"/>
      </xdr:nvSpPr>
      <xdr:spPr>
        <a:xfrm>
          <a:off x="5098675" y="7429500"/>
          <a:ext cx="930088" cy="179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solidFill>
                <a:schemeClr val="bg1"/>
              </a:solidFill>
            </a:rPr>
            <a:t>Obesidad</a:t>
          </a:r>
        </a:p>
      </xdr:txBody>
    </xdr:sp>
    <xdr:clientData/>
  </xdr:twoCellAnchor>
  <xdr:twoCellAnchor>
    <xdr:from>
      <xdr:col>5</xdr:col>
      <xdr:colOff>414618</xdr:colOff>
      <xdr:row>45</xdr:row>
      <xdr:rowOff>56029</xdr:rowOff>
    </xdr:from>
    <xdr:to>
      <xdr:col>6</xdr:col>
      <xdr:colOff>515471</xdr:colOff>
      <xdr:row>46</xdr:row>
      <xdr:rowOff>89648</xdr:rowOff>
    </xdr:to>
    <xdr:sp macro="" textlink="">
      <xdr:nvSpPr>
        <xdr:cNvPr id="25" name="CuadroTexto 24"/>
        <xdr:cNvSpPr txBox="1"/>
      </xdr:nvSpPr>
      <xdr:spPr>
        <a:xfrm>
          <a:off x="4224618" y="8628529"/>
          <a:ext cx="862853" cy="224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solidFill>
                <a:schemeClr val="bg1"/>
              </a:solidFill>
            </a:rPr>
            <a:t>Bajo Peso</a:t>
          </a:r>
        </a:p>
      </xdr:txBody>
    </xdr:sp>
    <xdr:clientData/>
  </xdr:twoCellAnchor>
  <xdr:twoCellAnchor>
    <xdr:from>
      <xdr:col>5</xdr:col>
      <xdr:colOff>672353</xdr:colOff>
      <xdr:row>43</xdr:row>
      <xdr:rowOff>134471</xdr:rowOff>
    </xdr:from>
    <xdr:to>
      <xdr:col>7</xdr:col>
      <xdr:colOff>11206</xdr:colOff>
      <xdr:row>44</xdr:row>
      <xdr:rowOff>134471</xdr:rowOff>
    </xdr:to>
    <xdr:sp macro="" textlink="">
      <xdr:nvSpPr>
        <xdr:cNvPr id="27" name="CuadroTexto 26"/>
        <xdr:cNvSpPr txBox="1"/>
      </xdr:nvSpPr>
      <xdr:spPr>
        <a:xfrm>
          <a:off x="4482353" y="8325971"/>
          <a:ext cx="862853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solidFill>
                <a:schemeClr val="bg1"/>
              </a:solidFill>
            </a:rPr>
            <a:t>Peso</a:t>
          </a:r>
          <a:r>
            <a:rPr lang="es-MX" sz="1000" baseline="0">
              <a:solidFill>
                <a:schemeClr val="bg1"/>
              </a:solidFill>
            </a:rPr>
            <a:t> normal</a:t>
          </a:r>
          <a:endParaRPr lang="es-MX" sz="1000">
            <a:solidFill>
              <a:schemeClr val="bg1"/>
            </a:solidFill>
          </a:endParaRPr>
        </a:p>
      </xdr:txBody>
    </xdr:sp>
    <xdr:clientData/>
  </xdr:twoCellAnchor>
  <xdr:twoCellAnchor>
    <xdr:from>
      <xdr:col>6</xdr:col>
      <xdr:colOff>201706</xdr:colOff>
      <xdr:row>40</xdr:row>
      <xdr:rowOff>168088</xdr:rowOff>
    </xdr:from>
    <xdr:to>
      <xdr:col>7</xdr:col>
      <xdr:colOff>268941</xdr:colOff>
      <xdr:row>42</xdr:row>
      <xdr:rowOff>22413</xdr:rowOff>
    </xdr:to>
    <xdr:sp macro="" textlink="">
      <xdr:nvSpPr>
        <xdr:cNvPr id="30" name="CuadroTexto 29"/>
        <xdr:cNvSpPr txBox="1"/>
      </xdr:nvSpPr>
      <xdr:spPr>
        <a:xfrm>
          <a:off x="4773706" y="7788088"/>
          <a:ext cx="829235" cy="23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solidFill>
                <a:schemeClr val="bg1"/>
              </a:solidFill>
            </a:rPr>
            <a:t>Sobrepeso</a:t>
          </a:r>
        </a:p>
      </xdr:txBody>
    </xdr:sp>
    <xdr:clientData/>
  </xdr:twoCellAnchor>
  <xdr:twoCellAnchor>
    <xdr:from>
      <xdr:col>6</xdr:col>
      <xdr:colOff>683559</xdr:colOff>
      <xdr:row>36</xdr:row>
      <xdr:rowOff>100854</xdr:rowOff>
    </xdr:from>
    <xdr:to>
      <xdr:col>8</xdr:col>
      <xdr:colOff>515471</xdr:colOff>
      <xdr:row>37</xdr:row>
      <xdr:rowOff>123266</xdr:rowOff>
    </xdr:to>
    <xdr:sp macro="" textlink="">
      <xdr:nvSpPr>
        <xdr:cNvPr id="32" name="CuadroTexto 31"/>
        <xdr:cNvSpPr txBox="1"/>
      </xdr:nvSpPr>
      <xdr:spPr>
        <a:xfrm>
          <a:off x="5255559" y="6958854"/>
          <a:ext cx="1355912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solidFill>
                <a:schemeClr val="bg1"/>
              </a:solidFill>
            </a:rPr>
            <a:t>Obesidad mórbida</a:t>
          </a:r>
        </a:p>
      </xdr:txBody>
    </xdr:sp>
    <xdr:clientData/>
  </xdr:twoCellAnchor>
  <xdr:twoCellAnchor>
    <xdr:from>
      <xdr:col>12</xdr:col>
      <xdr:colOff>0</xdr:colOff>
      <xdr:row>31</xdr:row>
      <xdr:rowOff>0</xdr:rowOff>
    </xdr:from>
    <xdr:to>
      <xdr:col>21</xdr:col>
      <xdr:colOff>11206</xdr:colOff>
      <xdr:row>56</xdr:row>
      <xdr:rowOff>179294</xdr:rowOff>
    </xdr:to>
    <xdr:graphicFrame macro="">
      <xdr:nvGraphicFramePr>
        <xdr:cNvPr id="35" name="Gráfico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593912</xdr:colOff>
      <xdr:row>43</xdr:row>
      <xdr:rowOff>134471</xdr:rowOff>
    </xdr:from>
    <xdr:to>
      <xdr:col>16</xdr:col>
      <xdr:colOff>694765</xdr:colOff>
      <xdr:row>44</xdr:row>
      <xdr:rowOff>168090</xdr:rowOff>
    </xdr:to>
    <xdr:sp macro="" textlink="">
      <xdr:nvSpPr>
        <xdr:cNvPr id="37" name="CuadroTexto 36"/>
        <xdr:cNvSpPr txBox="1"/>
      </xdr:nvSpPr>
      <xdr:spPr>
        <a:xfrm>
          <a:off x="12023912" y="8325971"/>
          <a:ext cx="862853" cy="22411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Bajo Peso</a:t>
          </a:r>
        </a:p>
      </xdr:txBody>
    </xdr:sp>
    <xdr:clientData/>
  </xdr:twoCellAnchor>
  <xdr:twoCellAnchor>
    <xdr:from>
      <xdr:col>16</xdr:col>
      <xdr:colOff>224117</xdr:colOff>
      <xdr:row>41</xdr:row>
      <xdr:rowOff>78441</xdr:rowOff>
    </xdr:from>
    <xdr:to>
      <xdr:col>17</xdr:col>
      <xdr:colOff>324970</xdr:colOff>
      <xdr:row>42</xdr:row>
      <xdr:rowOff>78441</xdr:rowOff>
    </xdr:to>
    <xdr:sp macro="" textlink="">
      <xdr:nvSpPr>
        <xdr:cNvPr id="39" name="CuadroTexto 38"/>
        <xdr:cNvSpPr txBox="1"/>
      </xdr:nvSpPr>
      <xdr:spPr>
        <a:xfrm>
          <a:off x="12416117" y="7888941"/>
          <a:ext cx="862853" cy="1905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Peso normal</a:t>
          </a:r>
        </a:p>
      </xdr:txBody>
    </xdr:sp>
    <xdr:clientData/>
  </xdr:twoCellAnchor>
  <xdr:twoCellAnchor>
    <xdr:from>
      <xdr:col>17</xdr:col>
      <xdr:colOff>145677</xdr:colOff>
      <xdr:row>38</xdr:row>
      <xdr:rowOff>44825</xdr:rowOff>
    </xdr:from>
    <xdr:to>
      <xdr:col>18</xdr:col>
      <xdr:colOff>212912</xdr:colOff>
      <xdr:row>39</xdr:row>
      <xdr:rowOff>89650</xdr:rowOff>
    </xdr:to>
    <xdr:sp macro="" textlink="">
      <xdr:nvSpPr>
        <xdr:cNvPr id="41" name="CuadroTexto 40"/>
        <xdr:cNvSpPr txBox="1"/>
      </xdr:nvSpPr>
      <xdr:spPr>
        <a:xfrm>
          <a:off x="13099677" y="7283825"/>
          <a:ext cx="829235" cy="2353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Sobrepeso</a:t>
          </a:r>
        </a:p>
      </xdr:txBody>
    </xdr:sp>
    <xdr:clientData/>
  </xdr:twoCellAnchor>
  <xdr:twoCellAnchor>
    <xdr:from>
      <xdr:col>17</xdr:col>
      <xdr:colOff>425824</xdr:colOff>
      <xdr:row>35</xdr:row>
      <xdr:rowOff>145677</xdr:rowOff>
    </xdr:from>
    <xdr:to>
      <xdr:col>18</xdr:col>
      <xdr:colOff>593912</xdr:colOff>
      <xdr:row>36</xdr:row>
      <xdr:rowOff>134471</xdr:rowOff>
    </xdr:to>
    <xdr:sp macro="" textlink="">
      <xdr:nvSpPr>
        <xdr:cNvPr id="43" name="CuadroTexto 42"/>
        <xdr:cNvSpPr txBox="1"/>
      </xdr:nvSpPr>
      <xdr:spPr>
        <a:xfrm>
          <a:off x="13379824" y="6813177"/>
          <a:ext cx="930088" cy="17929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Obesidad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9"/>
  <sheetViews>
    <sheetView workbookViewId="0">
      <selection activeCell="L13" sqref="L13"/>
    </sheetView>
  </sheetViews>
  <sheetFormatPr baseColWidth="10" defaultRowHeight="15" x14ac:dyDescent="0.25"/>
  <cols>
    <col min="3" max="3" width="11.42578125" customWidth="1"/>
    <col min="4" max="4" width="13.42578125" customWidth="1"/>
    <col min="5" max="5" width="22.28515625" customWidth="1"/>
    <col min="6" max="6" width="11.42578125" customWidth="1"/>
    <col min="7" max="10" width="11.42578125" hidden="1" customWidth="1"/>
    <col min="12" max="12" width="24.140625" bestFit="1" customWidth="1"/>
    <col min="13" max="13" width="22" bestFit="1" customWidth="1"/>
    <col min="14" max="14" width="21.5703125" bestFit="1" customWidth="1"/>
    <col min="15" max="15" width="24.140625" bestFit="1" customWidth="1"/>
    <col min="16" max="16" width="32" bestFit="1" customWidth="1"/>
  </cols>
  <sheetData>
    <row r="2" spans="2:11" ht="15.75" thickBot="1" x14ac:dyDescent="0.3">
      <c r="B2" s="36" t="s">
        <v>53</v>
      </c>
      <c r="C2" s="36"/>
      <c r="D2" s="36"/>
      <c r="E2" s="36"/>
      <c r="F2" s="36"/>
      <c r="G2" s="36"/>
      <c r="H2" s="36"/>
      <c r="I2" s="36"/>
      <c r="J2" s="36"/>
      <c r="K2" s="36"/>
    </row>
    <row r="3" spans="2:11" ht="15" customHeight="1" x14ac:dyDescent="0.25">
      <c r="B3" s="30" t="s">
        <v>49</v>
      </c>
      <c r="C3" s="31" t="s">
        <v>50</v>
      </c>
      <c r="D3" s="31" t="s">
        <v>51</v>
      </c>
      <c r="E3" s="31" t="s">
        <v>2</v>
      </c>
      <c r="F3" s="31" t="s">
        <v>9</v>
      </c>
      <c r="G3" s="31"/>
      <c r="H3" s="31"/>
      <c r="I3" s="31"/>
      <c r="J3" s="31"/>
      <c r="K3" s="32" t="s">
        <v>42</v>
      </c>
    </row>
    <row r="4" spans="2:11" x14ac:dyDescent="0.25">
      <c r="B4" s="9">
        <v>1</v>
      </c>
      <c r="C4" s="6">
        <v>95</v>
      </c>
      <c r="D4" s="6">
        <v>1.73</v>
      </c>
      <c r="E4" s="6">
        <f t="shared" ref="E4:E34" si="0">(C4/(D4*D4))</f>
        <v>31.741788900397605</v>
      </c>
      <c r="F4" s="28">
        <v>25.127672325265486</v>
      </c>
      <c r="G4" s="28">
        <v>17</v>
      </c>
      <c r="H4" s="28">
        <v>20</v>
      </c>
      <c r="I4" s="28">
        <v>24</v>
      </c>
      <c r="J4" s="28">
        <v>29</v>
      </c>
      <c r="K4" s="33" t="s">
        <v>40</v>
      </c>
    </row>
    <row r="5" spans="2:11" x14ac:dyDescent="0.25">
      <c r="B5" s="9">
        <v>2</v>
      </c>
      <c r="C5" s="6">
        <v>121</v>
      </c>
      <c r="D5" s="6">
        <v>1.78</v>
      </c>
      <c r="E5" s="6">
        <f t="shared" si="0"/>
        <v>38.189622522408783</v>
      </c>
      <c r="F5" s="28">
        <v>25.127672325265486</v>
      </c>
      <c r="G5" s="28">
        <v>17</v>
      </c>
      <c r="H5" s="28">
        <v>20</v>
      </c>
      <c r="I5" s="28">
        <v>24</v>
      </c>
      <c r="J5" s="28">
        <v>29</v>
      </c>
      <c r="K5" s="10" t="s">
        <v>40</v>
      </c>
    </row>
    <row r="6" spans="2:11" ht="15.75" customHeight="1" x14ac:dyDescent="0.25">
      <c r="B6" s="9">
        <v>3</v>
      </c>
      <c r="C6" s="6">
        <v>73</v>
      </c>
      <c r="D6" s="6">
        <v>1.68</v>
      </c>
      <c r="E6" s="6">
        <f t="shared" si="0"/>
        <v>25.864512471655331</v>
      </c>
      <c r="F6" s="28">
        <v>25.127672325265486</v>
      </c>
      <c r="G6" s="28">
        <v>17</v>
      </c>
      <c r="H6" s="28">
        <v>20</v>
      </c>
      <c r="I6" s="28">
        <v>24</v>
      </c>
      <c r="J6" s="28">
        <v>29</v>
      </c>
      <c r="K6" s="10" t="s">
        <v>41</v>
      </c>
    </row>
    <row r="7" spans="2:11" ht="15" customHeight="1" x14ac:dyDescent="0.25">
      <c r="B7" s="9">
        <v>4</v>
      </c>
      <c r="C7" s="6">
        <v>65.5</v>
      </c>
      <c r="D7" s="6">
        <v>1.71</v>
      </c>
      <c r="E7" s="6">
        <f t="shared" si="0"/>
        <v>22.400054717690917</v>
      </c>
      <c r="F7" s="28">
        <v>25.127672325265486</v>
      </c>
      <c r="G7" s="28">
        <v>17</v>
      </c>
      <c r="H7" s="28">
        <v>20</v>
      </c>
      <c r="I7" s="28">
        <v>24</v>
      </c>
      <c r="J7" s="28">
        <v>29</v>
      </c>
      <c r="K7" s="10" t="s">
        <v>41</v>
      </c>
    </row>
    <row r="8" spans="2:11" x14ac:dyDescent="0.25">
      <c r="B8" s="9">
        <v>5</v>
      </c>
      <c r="C8" s="6">
        <v>78</v>
      </c>
      <c r="D8" s="6">
        <v>1.81</v>
      </c>
      <c r="E8" s="6">
        <f t="shared" si="0"/>
        <v>23.808797045267237</v>
      </c>
      <c r="F8" s="28">
        <v>25.127672325265486</v>
      </c>
      <c r="G8" s="28">
        <v>17</v>
      </c>
      <c r="H8" s="28">
        <v>20</v>
      </c>
      <c r="I8" s="28">
        <v>24</v>
      </c>
      <c r="J8" s="28">
        <v>29</v>
      </c>
      <c r="K8" s="10" t="s">
        <v>40</v>
      </c>
    </row>
    <row r="9" spans="2:11" ht="15" customHeight="1" x14ac:dyDescent="0.25">
      <c r="B9" s="9">
        <v>6</v>
      </c>
      <c r="C9" s="6">
        <v>65.5</v>
      </c>
      <c r="D9" s="6">
        <v>1.57</v>
      </c>
      <c r="E9" s="6">
        <f t="shared" si="0"/>
        <v>26.573086129254737</v>
      </c>
      <c r="F9" s="28">
        <v>25.127672325265486</v>
      </c>
      <c r="G9" s="28">
        <v>17</v>
      </c>
      <c r="H9" s="28">
        <v>20</v>
      </c>
      <c r="I9" s="28">
        <v>24</v>
      </c>
      <c r="J9" s="28">
        <v>29</v>
      </c>
      <c r="K9" s="10" t="s">
        <v>41</v>
      </c>
    </row>
    <row r="10" spans="2:11" x14ac:dyDescent="0.25">
      <c r="B10" s="9">
        <v>7</v>
      </c>
      <c r="C10" s="6">
        <v>75</v>
      </c>
      <c r="D10" s="6">
        <v>1.76</v>
      </c>
      <c r="E10" s="6">
        <f t="shared" si="0"/>
        <v>24.212293388429753</v>
      </c>
      <c r="F10" s="28">
        <v>25.127672325265486</v>
      </c>
      <c r="G10" s="28">
        <v>17</v>
      </c>
      <c r="H10" s="28">
        <v>20</v>
      </c>
      <c r="I10" s="28">
        <v>24</v>
      </c>
      <c r="J10" s="28">
        <v>29</v>
      </c>
      <c r="K10" s="10" t="s">
        <v>40</v>
      </c>
    </row>
    <row r="11" spans="2:11" ht="15" customHeight="1" x14ac:dyDescent="0.25">
      <c r="B11" s="9">
        <v>8</v>
      </c>
      <c r="C11" s="6">
        <v>62</v>
      </c>
      <c r="D11" s="6">
        <v>1.74</v>
      </c>
      <c r="E11" s="6">
        <f t="shared" si="0"/>
        <v>20.478266613819528</v>
      </c>
      <c r="F11" s="28">
        <v>25.127672325265486</v>
      </c>
      <c r="G11" s="28">
        <v>17</v>
      </c>
      <c r="H11" s="28">
        <v>20</v>
      </c>
      <c r="I11" s="28">
        <v>24</v>
      </c>
      <c r="J11" s="28">
        <v>29</v>
      </c>
      <c r="K11" s="10" t="s">
        <v>41</v>
      </c>
    </row>
    <row r="12" spans="2:11" ht="15" customHeight="1" x14ac:dyDescent="0.25">
      <c r="B12" s="9">
        <v>9</v>
      </c>
      <c r="C12" s="6">
        <v>50.5</v>
      </c>
      <c r="D12" s="6">
        <v>1.52</v>
      </c>
      <c r="E12" s="6">
        <f t="shared" si="0"/>
        <v>21.857686980609419</v>
      </c>
      <c r="F12" s="28">
        <v>25.127672325265486</v>
      </c>
      <c r="G12" s="28">
        <v>17</v>
      </c>
      <c r="H12" s="28">
        <v>20</v>
      </c>
      <c r="I12" s="28">
        <v>24</v>
      </c>
      <c r="J12" s="28">
        <v>29</v>
      </c>
      <c r="K12" s="10" t="s">
        <v>41</v>
      </c>
    </row>
    <row r="13" spans="2:11" ht="15.75" customHeight="1" x14ac:dyDescent="0.25">
      <c r="B13" s="9">
        <v>10</v>
      </c>
      <c r="C13" s="6">
        <v>61</v>
      </c>
      <c r="D13" s="6">
        <v>1.72</v>
      </c>
      <c r="E13" s="6">
        <f t="shared" si="0"/>
        <v>20.61925365062196</v>
      </c>
      <c r="F13" s="28">
        <v>25.127672325265486</v>
      </c>
      <c r="G13" s="28">
        <v>17</v>
      </c>
      <c r="H13" s="28">
        <v>20</v>
      </c>
      <c r="I13" s="28">
        <v>24</v>
      </c>
      <c r="J13" s="28">
        <v>29</v>
      </c>
      <c r="K13" s="10" t="s">
        <v>41</v>
      </c>
    </row>
    <row r="14" spans="2:11" x14ac:dyDescent="0.25">
      <c r="B14" s="9">
        <v>11</v>
      </c>
      <c r="C14" s="6">
        <v>77</v>
      </c>
      <c r="D14" s="6">
        <v>1.67</v>
      </c>
      <c r="E14" s="6">
        <f t="shared" si="0"/>
        <v>27.609451755172291</v>
      </c>
      <c r="F14" s="28">
        <v>25.127672325265486</v>
      </c>
      <c r="G14" s="28">
        <v>17</v>
      </c>
      <c r="H14" s="28">
        <v>20</v>
      </c>
      <c r="I14" s="28">
        <v>24</v>
      </c>
      <c r="J14" s="28">
        <v>29</v>
      </c>
      <c r="K14" s="10" t="s">
        <v>40</v>
      </c>
    </row>
    <row r="15" spans="2:11" ht="15" customHeight="1" x14ac:dyDescent="0.25">
      <c r="B15" s="9">
        <v>12</v>
      </c>
      <c r="C15" s="6">
        <v>73</v>
      </c>
      <c r="D15" s="6">
        <v>1.66</v>
      </c>
      <c r="E15" s="6">
        <f t="shared" si="0"/>
        <v>26.491508201480624</v>
      </c>
      <c r="F15" s="28">
        <v>25.127672325265486</v>
      </c>
      <c r="G15" s="28">
        <v>17</v>
      </c>
      <c r="H15" s="28">
        <v>20</v>
      </c>
      <c r="I15" s="28">
        <v>24</v>
      </c>
      <c r="J15" s="28">
        <v>29</v>
      </c>
      <c r="K15" s="10" t="s">
        <v>41</v>
      </c>
    </row>
    <row r="16" spans="2:11" x14ac:dyDescent="0.25">
      <c r="B16" s="9">
        <v>13</v>
      </c>
      <c r="C16" s="6">
        <v>71</v>
      </c>
      <c r="D16" s="6">
        <v>1.88</v>
      </c>
      <c r="E16" s="6">
        <f t="shared" si="0"/>
        <v>20.088275237664103</v>
      </c>
      <c r="F16" s="28">
        <v>25.127672325265486</v>
      </c>
      <c r="G16" s="28">
        <v>17</v>
      </c>
      <c r="H16" s="28">
        <v>20</v>
      </c>
      <c r="I16" s="28">
        <v>24</v>
      </c>
      <c r="J16" s="28">
        <v>29</v>
      </c>
      <c r="K16" s="10" t="s">
        <v>40</v>
      </c>
    </row>
    <row r="17" spans="2:11" ht="15.75" customHeight="1" x14ac:dyDescent="0.25">
      <c r="B17" s="9">
        <v>14</v>
      </c>
      <c r="C17" s="6">
        <v>60</v>
      </c>
      <c r="D17" s="6">
        <v>1.66</v>
      </c>
      <c r="E17" s="6">
        <f t="shared" si="0"/>
        <v>21.773842357381334</v>
      </c>
      <c r="F17" s="28">
        <v>25.127672325265486</v>
      </c>
      <c r="G17" s="28">
        <v>17</v>
      </c>
      <c r="H17" s="28">
        <v>20</v>
      </c>
      <c r="I17" s="28">
        <v>24</v>
      </c>
      <c r="J17" s="28">
        <v>29</v>
      </c>
      <c r="K17" s="10" t="s">
        <v>41</v>
      </c>
    </row>
    <row r="18" spans="2:11" ht="15" customHeight="1" x14ac:dyDescent="0.25">
      <c r="B18" s="9">
        <v>15</v>
      </c>
      <c r="C18" s="6">
        <v>74</v>
      </c>
      <c r="D18" s="6">
        <v>1.63</v>
      </c>
      <c r="E18" s="6">
        <f t="shared" si="0"/>
        <v>27.852007979223909</v>
      </c>
      <c r="F18" s="28">
        <v>25.127672325265486</v>
      </c>
      <c r="G18" s="28">
        <v>17</v>
      </c>
      <c r="H18" s="28">
        <v>20</v>
      </c>
      <c r="I18" s="28">
        <v>24</v>
      </c>
      <c r="J18" s="28">
        <v>29</v>
      </c>
      <c r="K18" s="10" t="s">
        <v>41</v>
      </c>
    </row>
    <row r="19" spans="2:11" ht="15.75" customHeight="1" x14ac:dyDescent="0.25">
      <c r="B19" s="9">
        <v>16</v>
      </c>
      <c r="C19" s="6">
        <v>60</v>
      </c>
      <c r="D19" s="6">
        <v>1.62</v>
      </c>
      <c r="E19" s="6">
        <f t="shared" si="0"/>
        <v>22.862368541380881</v>
      </c>
      <c r="F19" s="28">
        <v>25.127672325265486</v>
      </c>
      <c r="G19" s="28">
        <v>17</v>
      </c>
      <c r="H19" s="28">
        <v>20</v>
      </c>
      <c r="I19" s="28">
        <v>24</v>
      </c>
      <c r="J19" s="28">
        <v>29</v>
      </c>
      <c r="K19" s="10" t="s">
        <v>41</v>
      </c>
    </row>
    <row r="20" spans="2:11" ht="15" customHeight="1" x14ac:dyDescent="0.25">
      <c r="B20" s="9">
        <v>17</v>
      </c>
      <c r="C20" s="6">
        <v>65.5</v>
      </c>
      <c r="D20" s="6">
        <v>1.72</v>
      </c>
      <c r="E20" s="6">
        <f t="shared" si="0"/>
        <v>22.14034613304489</v>
      </c>
      <c r="F20" s="28">
        <v>25.127672325265486</v>
      </c>
      <c r="G20" s="28">
        <v>17</v>
      </c>
      <c r="H20" s="28">
        <v>20</v>
      </c>
      <c r="I20" s="28">
        <v>24</v>
      </c>
      <c r="J20" s="28">
        <v>29</v>
      </c>
      <c r="K20" s="10" t="s">
        <v>41</v>
      </c>
    </row>
    <row r="21" spans="2:11" ht="15" customHeight="1" x14ac:dyDescent="0.25">
      <c r="B21" s="9">
        <v>18</v>
      </c>
      <c r="C21" s="6">
        <v>51</v>
      </c>
      <c r="D21" s="6">
        <v>1.62</v>
      </c>
      <c r="E21" s="6">
        <f t="shared" si="0"/>
        <v>19.433013260173752</v>
      </c>
      <c r="F21" s="28">
        <v>25.127672325265486</v>
      </c>
      <c r="G21" s="28">
        <v>17</v>
      </c>
      <c r="H21" s="28">
        <v>20</v>
      </c>
      <c r="I21" s="28">
        <v>24</v>
      </c>
      <c r="J21" s="28">
        <v>29</v>
      </c>
      <c r="K21" s="10" t="s">
        <v>41</v>
      </c>
    </row>
    <row r="22" spans="2:11" ht="15" customHeight="1" x14ac:dyDescent="0.25">
      <c r="B22" s="9">
        <v>19</v>
      </c>
      <c r="C22" s="6">
        <v>65</v>
      </c>
      <c r="D22" s="6">
        <v>1.64</v>
      </c>
      <c r="E22" s="6">
        <f t="shared" si="0"/>
        <v>24.167162403331353</v>
      </c>
      <c r="F22" s="28">
        <v>25.127672325265486</v>
      </c>
      <c r="G22" s="28">
        <v>17</v>
      </c>
      <c r="H22" s="28">
        <v>20</v>
      </c>
      <c r="I22" s="28">
        <v>24</v>
      </c>
      <c r="J22" s="28">
        <v>29</v>
      </c>
      <c r="K22" s="10" t="s">
        <v>41</v>
      </c>
    </row>
    <row r="23" spans="2:11" x14ac:dyDescent="0.25">
      <c r="B23" s="9">
        <v>20</v>
      </c>
      <c r="C23" s="6">
        <v>70.5</v>
      </c>
      <c r="D23" s="6">
        <v>1.65</v>
      </c>
      <c r="E23" s="6">
        <f t="shared" si="0"/>
        <v>25.895316804407717</v>
      </c>
      <c r="F23" s="28">
        <v>25.127672325265486</v>
      </c>
      <c r="G23" s="28">
        <v>17</v>
      </c>
      <c r="H23" s="28">
        <v>20</v>
      </c>
      <c r="I23" s="28">
        <v>24</v>
      </c>
      <c r="J23" s="28">
        <v>29</v>
      </c>
      <c r="K23" s="10" t="s">
        <v>40</v>
      </c>
    </row>
    <row r="24" spans="2:11" x14ac:dyDescent="0.25">
      <c r="B24" s="9">
        <v>21</v>
      </c>
      <c r="C24" s="6">
        <v>91</v>
      </c>
      <c r="D24" s="6">
        <v>1.74</v>
      </c>
      <c r="E24" s="6">
        <f t="shared" si="0"/>
        <v>30.056810675122207</v>
      </c>
      <c r="F24" s="28">
        <v>25.127672325265486</v>
      </c>
      <c r="G24" s="28">
        <v>17</v>
      </c>
      <c r="H24" s="28">
        <v>20</v>
      </c>
      <c r="I24" s="28">
        <v>24</v>
      </c>
      <c r="J24" s="28">
        <v>29</v>
      </c>
      <c r="K24" s="10" t="s">
        <v>40</v>
      </c>
    </row>
    <row r="25" spans="2:11" x14ac:dyDescent="0.25">
      <c r="B25" s="9">
        <v>22</v>
      </c>
      <c r="C25" s="6">
        <v>70</v>
      </c>
      <c r="D25" s="29">
        <v>1.7</v>
      </c>
      <c r="E25" s="6">
        <f t="shared" si="0"/>
        <v>24.221453287197235</v>
      </c>
      <c r="F25" s="28">
        <v>25.127672325265486</v>
      </c>
      <c r="G25" s="28">
        <v>17</v>
      </c>
      <c r="H25" s="28">
        <v>20</v>
      </c>
      <c r="I25" s="28">
        <v>24</v>
      </c>
      <c r="J25" s="28">
        <v>29</v>
      </c>
      <c r="K25" s="10" t="s">
        <v>40</v>
      </c>
    </row>
    <row r="26" spans="2:11" x14ac:dyDescent="0.25">
      <c r="B26" s="9">
        <v>23</v>
      </c>
      <c r="C26" s="6">
        <v>111.5</v>
      </c>
      <c r="D26" s="6">
        <v>1.79</v>
      </c>
      <c r="E26" s="6">
        <f t="shared" si="0"/>
        <v>34.799163571673795</v>
      </c>
      <c r="F26" s="28">
        <v>25.127672325265486</v>
      </c>
      <c r="G26" s="28">
        <v>17</v>
      </c>
      <c r="H26" s="28">
        <v>20</v>
      </c>
      <c r="I26" s="28">
        <v>24</v>
      </c>
      <c r="J26" s="28">
        <v>29</v>
      </c>
      <c r="K26" s="10" t="s">
        <v>40</v>
      </c>
    </row>
    <row r="27" spans="2:11" ht="15" customHeight="1" x14ac:dyDescent="0.25">
      <c r="B27" s="9">
        <v>24</v>
      </c>
      <c r="C27" s="6">
        <v>57</v>
      </c>
      <c r="D27" s="6">
        <v>1.56</v>
      </c>
      <c r="E27" s="6">
        <f t="shared" si="0"/>
        <v>23.422090729783037</v>
      </c>
      <c r="F27" s="28">
        <v>25.127672325265486</v>
      </c>
      <c r="G27" s="28">
        <v>17</v>
      </c>
      <c r="H27" s="28">
        <v>20</v>
      </c>
      <c r="I27" s="28">
        <v>24</v>
      </c>
      <c r="J27" s="28">
        <v>29</v>
      </c>
      <c r="K27" s="10" t="s">
        <v>41</v>
      </c>
    </row>
    <row r="28" spans="2:11" x14ac:dyDescent="0.25">
      <c r="B28" s="9">
        <v>25</v>
      </c>
      <c r="C28" s="6">
        <v>54</v>
      </c>
      <c r="D28" s="6">
        <v>1.64</v>
      </c>
      <c r="E28" s="6">
        <f t="shared" si="0"/>
        <v>20.077334919690664</v>
      </c>
      <c r="F28" s="28">
        <v>25.127672325265486</v>
      </c>
      <c r="G28" s="28">
        <v>17</v>
      </c>
      <c r="H28" s="28">
        <v>20</v>
      </c>
      <c r="I28" s="28">
        <v>24</v>
      </c>
      <c r="J28" s="28">
        <v>29</v>
      </c>
      <c r="K28" s="10" t="s">
        <v>40</v>
      </c>
    </row>
    <row r="29" spans="2:11" ht="15" customHeight="1" x14ac:dyDescent="0.25">
      <c r="B29" s="9">
        <v>26</v>
      </c>
      <c r="C29" s="6">
        <v>69</v>
      </c>
      <c r="D29" s="6">
        <v>1.75</v>
      </c>
      <c r="E29" s="6">
        <f t="shared" si="0"/>
        <v>22.530612244897959</v>
      </c>
      <c r="F29" s="28">
        <v>25.127672325265486</v>
      </c>
      <c r="G29" s="28">
        <v>17</v>
      </c>
      <c r="H29" s="28">
        <v>20</v>
      </c>
      <c r="I29" s="28">
        <v>24</v>
      </c>
      <c r="J29" s="28">
        <v>29</v>
      </c>
      <c r="K29" s="10" t="s">
        <v>41</v>
      </c>
    </row>
    <row r="30" spans="2:11" x14ac:dyDescent="0.25">
      <c r="B30" s="9">
        <v>27</v>
      </c>
      <c r="C30" s="6">
        <v>84</v>
      </c>
      <c r="D30" s="6">
        <v>1.77</v>
      </c>
      <c r="E30" s="6">
        <f t="shared" si="0"/>
        <v>26.812218711098343</v>
      </c>
      <c r="F30" s="28">
        <v>25.127672325265486</v>
      </c>
      <c r="G30" s="28">
        <v>17</v>
      </c>
      <c r="H30" s="28">
        <v>20</v>
      </c>
      <c r="I30" s="28">
        <v>24</v>
      </c>
      <c r="J30" s="28">
        <v>29</v>
      </c>
      <c r="K30" s="10" t="s">
        <v>40</v>
      </c>
    </row>
    <row r="31" spans="2:11" x14ac:dyDescent="0.25">
      <c r="B31" s="9">
        <v>28</v>
      </c>
      <c r="C31" s="6">
        <v>93</v>
      </c>
      <c r="D31" s="6">
        <v>1.81</v>
      </c>
      <c r="E31" s="6">
        <f t="shared" si="0"/>
        <v>28.387411861664784</v>
      </c>
      <c r="F31" s="28">
        <v>25.127672325265486</v>
      </c>
      <c r="G31" s="28">
        <v>17</v>
      </c>
      <c r="H31" s="28">
        <v>20</v>
      </c>
      <c r="I31" s="28">
        <v>24</v>
      </c>
      <c r="J31" s="28">
        <v>29</v>
      </c>
      <c r="K31" s="10" t="s">
        <v>40</v>
      </c>
    </row>
    <row r="32" spans="2:11" x14ac:dyDescent="0.25">
      <c r="B32" s="9">
        <v>29</v>
      </c>
      <c r="C32" s="6">
        <v>96</v>
      </c>
      <c r="D32" s="6">
        <v>1.87</v>
      </c>
      <c r="E32" s="6">
        <f t="shared" si="0"/>
        <v>27.45288684263204</v>
      </c>
      <c r="F32" s="28">
        <v>25.127672325265486</v>
      </c>
      <c r="G32" s="28">
        <v>17</v>
      </c>
      <c r="H32" s="28">
        <v>20</v>
      </c>
      <c r="I32" s="28">
        <v>24</v>
      </c>
      <c r="J32" s="28">
        <v>29</v>
      </c>
      <c r="K32" s="10" t="s">
        <v>40</v>
      </c>
    </row>
    <row r="33" spans="2:11" ht="15.75" customHeight="1" x14ac:dyDescent="0.25">
      <c r="B33" s="9">
        <v>30</v>
      </c>
      <c r="C33" s="6">
        <v>50</v>
      </c>
      <c r="D33" s="6">
        <v>1.57</v>
      </c>
      <c r="E33" s="6">
        <f t="shared" si="0"/>
        <v>20.28479857195018</v>
      </c>
      <c r="F33" s="28">
        <v>25.127672325265486</v>
      </c>
      <c r="G33" s="28">
        <v>17</v>
      </c>
      <c r="H33" s="28">
        <v>20</v>
      </c>
      <c r="I33" s="28">
        <v>24</v>
      </c>
      <c r="J33" s="28">
        <v>29</v>
      </c>
      <c r="K33" s="10" t="s">
        <v>41</v>
      </c>
    </row>
    <row r="34" spans="2:11" ht="15" customHeight="1" x14ac:dyDescent="0.25">
      <c r="B34" s="9">
        <v>31</v>
      </c>
      <c r="C34" s="6">
        <v>74</v>
      </c>
      <c r="D34" s="6">
        <v>1.66</v>
      </c>
      <c r="E34" s="6">
        <f t="shared" si="0"/>
        <v>26.854405574103644</v>
      </c>
      <c r="F34" s="28">
        <v>25.127672325265486</v>
      </c>
      <c r="G34" s="28">
        <v>17</v>
      </c>
      <c r="H34" s="28">
        <v>20</v>
      </c>
      <c r="I34" s="28">
        <v>24</v>
      </c>
      <c r="J34" s="28">
        <v>29</v>
      </c>
      <c r="K34" s="10" t="s">
        <v>41</v>
      </c>
    </row>
    <row r="35" spans="2:11" ht="15.75" thickBot="1" x14ac:dyDescent="0.3">
      <c r="B35" s="11" t="s">
        <v>29</v>
      </c>
      <c r="C35" s="12">
        <f>SUM(C4:C34)</f>
        <v>2263</v>
      </c>
      <c r="D35" s="12">
        <f>SUM(D4:D34)</f>
        <v>52.63</v>
      </c>
      <c r="E35" s="12"/>
      <c r="F35" s="12"/>
      <c r="G35" s="12"/>
      <c r="H35" s="12"/>
      <c r="I35" s="12"/>
      <c r="J35" s="12"/>
      <c r="K35" s="13"/>
    </row>
    <row r="41" spans="2:11" x14ac:dyDescent="0.25">
      <c r="B41" s="4"/>
    </row>
    <row r="44" spans="2:11" x14ac:dyDescent="0.25">
      <c r="G44" s="26"/>
      <c r="H44" s="26"/>
    </row>
    <row r="45" spans="2:11" x14ac:dyDescent="0.25">
      <c r="G45" s="1"/>
      <c r="H45" s="1"/>
    </row>
    <row r="46" spans="2:11" x14ac:dyDescent="0.25">
      <c r="G46" s="1"/>
      <c r="H46" s="1"/>
    </row>
    <row r="47" spans="2:11" x14ac:dyDescent="0.25">
      <c r="G47" s="1"/>
      <c r="H47" s="1"/>
    </row>
    <row r="48" spans="2:11" x14ac:dyDescent="0.25">
      <c r="G48" s="1"/>
      <c r="H48" s="1"/>
    </row>
    <row r="49" spans="7:8" x14ac:dyDescent="0.25">
      <c r="G49" s="1"/>
      <c r="H49" s="1"/>
    </row>
    <row r="50" spans="7:8" x14ac:dyDescent="0.25">
      <c r="G50" s="1"/>
      <c r="H50" s="1"/>
    </row>
    <row r="51" spans="7:8" x14ac:dyDescent="0.25">
      <c r="G51" s="1"/>
      <c r="H51" s="1"/>
    </row>
    <row r="52" spans="7:8" x14ac:dyDescent="0.25">
      <c r="G52" s="1"/>
      <c r="H52" s="1"/>
    </row>
    <row r="53" spans="7:8" x14ac:dyDescent="0.25">
      <c r="G53" s="1"/>
      <c r="H53" s="1"/>
    </row>
    <row r="54" spans="7:8" x14ac:dyDescent="0.25">
      <c r="G54" s="1"/>
      <c r="H54" s="1"/>
    </row>
    <row r="55" spans="7:8" x14ac:dyDescent="0.25">
      <c r="G55" s="1"/>
      <c r="H55" s="1"/>
    </row>
    <row r="56" spans="7:8" x14ac:dyDescent="0.25">
      <c r="G56" s="1"/>
      <c r="H56" s="1"/>
    </row>
    <row r="57" spans="7:8" x14ac:dyDescent="0.25">
      <c r="G57" s="1"/>
      <c r="H57" s="1"/>
    </row>
    <row r="58" spans="7:8" x14ac:dyDescent="0.25">
      <c r="G58" s="1"/>
      <c r="H58" s="1"/>
    </row>
    <row r="59" spans="7:8" x14ac:dyDescent="0.25">
      <c r="G59" s="1"/>
      <c r="H59" s="1"/>
    </row>
  </sheetData>
  <autoFilter ref="K1:K59"/>
  <mergeCells count="1">
    <mergeCell ref="B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3"/>
  <sheetViews>
    <sheetView tabSelected="1" topLeftCell="B20" workbookViewId="0">
      <selection activeCell="F39" sqref="F39"/>
    </sheetView>
  </sheetViews>
  <sheetFormatPr baseColWidth="10" defaultRowHeight="15" x14ac:dyDescent="0.25"/>
  <cols>
    <col min="3" max="4" width="0" hidden="1" customWidth="1"/>
    <col min="5" max="5" width="22.28515625" bestFit="1" customWidth="1"/>
    <col min="11" max="11" width="17.42578125" bestFit="1" customWidth="1"/>
    <col min="14" max="15" width="17.140625" bestFit="1" customWidth="1"/>
  </cols>
  <sheetData>
    <row r="2" spans="2:14" x14ac:dyDescent="0.25">
      <c r="B2" s="27" t="s">
        <v>49</v>
      </c>
      <c r="C2" s="27" t="s">
        <v>0</v>
      </c>
      <c r="D2" s="27" t="s">
        <v>1</v>
      </c>
      <c r="E2" s="27" t="s">
        <v>2</v>
      </c>
      <c r="F2" s="27" t="s">
        <v>9</v>
      </c>
      <c r="G2" s="27" t="s">
        <v>47</v>
      </c>
      <c r="H2" s="27" t="s">
        <v>44</v>
      </c>
      <c r="I2" s="27" t="s">
        <v>45</v>
      </c>
      <c r="J2" s="27" t="s">
        <v>46</v>
      </c>
      <c r="K2" s="27" t="s">
        <v>48</v>
      </c>
      <c r="L2" s="27" t="s">
        <v>42</v>
      </c>
      <c r="N2" s="44" t="s">
        <v>54</v>
      </c>
    </row>
    <row r="3" spans="2:14" x14ac:dyDescent="0.25">
      <c r="B3" s="6">
        <v>1</v>
      </c>
      <c r="C3" s="6">
        <v>95</v>
      </c>
      <c r="D3" s="6">
        <v>1.73</v>
      </c>
      <c r="E3" s="6">
        <v>31.741788900397605</v>
      </c>
      <c r="F3" s="6">
        <v>27.382344680201893</v>
      </c>
      <c r="G3" s="6">
        <v>18</v>
      </c>
      <c r="H3" s="6">
        <v>21</v>
      </c>
      <c r="I3" s="6">
        <v>26</v>
      </c>
      <c r="J3" s="6">
        <v>31</v>
      </c>
      <c r="K3" s="6">
        <v>36</v>
      </c>
      <c r="L3" s="6" t="s">
        <v>40</v>
      </c>
      <c r="N3">
        <f>(E3*E3)</f>
        <v>1007.5411625974047</v>
      </c>
    </row>
    <row r="4" spans="2:14" x14ac:dyDescent="0.25">
      <c r="B4" s="6">
        <v>2</v>
      </c>
      <c r="C4" s="6">
        <v>121</v>
      </c>
      <c r="D4" s="6">
        <v>1.78</v>
      </c>
      <c r="E4" s="6">
        <v>38.189622522408783</v>
      </c>
      <c r="F4" s="6">
        <v>27.382344680201893</v>
      </c>
      <c r="G4" s="6">
        <v>18</v>
      </c>
      <c r="H4" s="6">
        <v>21</v>
      </c>
      <c r="I4" s="6">
        <v>26</v>
      </c>
      <c r="J4" s="6">
        <v>31</v>
      </c>
      <c r="K4" s="6">
        <v>36</v>
      </c>
      <c r="L4" s="6" t="s">
        <v>40</v>
      </c>
      <c r="N4">
        <f t="shared" ref="N4:N16" si="0">(E4*E4)</f>
        <v>1458.4472684040722</v>
      </c>
    </row>
    <row r="5" spans="2:14" x14ac:dyDescent="0.25">
      <c r="B5" s="6">
        <v>5</v>
      </c>
      <c r="C5" s="6">
        <v>78</v>
      </c>
      <c r="D5" s="6">
        <v>1.81</v>
      </c>
      <c r="E5" s="6">
        <v>23.808797045267237</v>
      </c>
      <c r="F5" s="6">
        <v>27.382344680201893</v>
      </c>
      <c r="G5" s="6">
        <v>18</v>
      </c>
      <c r="H5" s="6">
        <v>21</v>
      </c>
      <c r="I5" s="6">
        <v>26</v>
      </c>
      <c r="J5" s="6">
        <v>31</v>
      </c>
      <c r="K5" s="6">
        <v>36</v>
      </c>
      <c r="L5" s="6" t="s">
        <v>40</v>
      </c>
      <c r="N5">
        <f t="shared" si="0"/>
        <v>566.85881674272594</v>
      </c>
    </row>
    <row r="6" spans="2:14" x14ac:dyDescent="0.25">
      <c r="B6" s="6">
        <v>7</v>
      </c>
      <c r="C6" s="6">
        <v>75</v>
      </c>
      <c r="D6" s="6">
        <v>1.76</v>
      </c>
      <c r="E6" s="6">
        <v>24.212293388429753</v>
      </c>
      <c r="F6" s="6">
        <v>27.382344680201893</v>
      </c>
      <c r="G6" s="6">
        <v>18</v>
      </c>
      <c r="H6" s="6">
        <v>21</v>
      </c>
      <c r="I6" s="6">
        <v>26</v>
      </c>
      <c r="J6" s="6">
        <v>31</v>
      </c>
      <c r="K6" s="6">
        <v>36</v>
      </c>
      <c r="L6" s="6" t="s">
        <v>40</v>
      </c>
      <c r="N6">
        <f t="shared" si="0"/>
        <v>586.23515112739915</v>
      </c>
    </row>
    <row r="7" spans="2:14" x14ac:dyDescent="0.25">
      <c r="B7" s="6">
        <v>11</v>
      </c>
      <c r="C7" s="6">
        <v>77</v>
      </c>
      <c r="D7" s="6">
        <v>1.67</v>
      </c>
      <c r="E7" s="6">
        <v>27.609451755172291</v>
      </c>
      <c r="F7" s="6">
        <v>27.382344680201893</v>
      </c>
      <c r="G7" s="6">
        <v>18</v>
      </c>
      <c r="H7" s="6">
        <v>21</v>
      </c>
      <c r="I7" s="6">
        <v>26</v>
      </c>
      <c r="J7" s="6">
        <v>31</v>
      </c>
      <c r="K7" s="6">
        <v>36</v>
      </c>
      <c r="L7" s="6" t="s">
        <v>40</v>
      </c>
      <c r="N7">
        <f t="shared" si="0"/>
        <v>762.28182622118629</v>
      </c>
    </row>
    <row r="8" spans="2:14" x14ac:dyDescent="0.25">
      <c r="B8" s="6">
        <v>13</v>
      </c>
      <c r="C8" s="6">
        <v>71</v>
      </c>
      <c r="D8" s="6">
        <v>1.88</v>
      </c>
      <c r="E8" s="6">
        <v>20.088275237664103</v>
      </c>
      <c r="F8" s="6">
        <v>27.382344680201893</v>
      </c>
      <c r="G8" s="6">
        <v>18</v>
      </c>
      <c r="H8" s="6">
        <v>21</v>
      </c>
      <c r="I8" s="6">
        <v>26</v>
      </c>
      <c r="J8" s="6">
        <v>31</v>
      </c>
      <c r="K8" s="6">
        <v>36</v>
      </c>
      <c r="L8" s="6" t="s">
        <v>40</v>
      </c>
      <c r="N8">
        <f t="shared" si="0"/>
        <v>403.53880202414877</v>
      </c>
    </row>
    <row r="9" spans="2:14" x14ac:dyDescent="0.25">
      <c r="B9" s="6">
        <v>20</v>
      </c>
      <c r="C9" s="6">
        <v>70.5</v>
      </c>
      <c r="D9" s="6">
        <v>1.65</v>
      </c>
      <c r="E9" s="6">
        <v>25.895316804407717</v>
      </c>
      <c r="F9" s="6">
        <v>27.382344680201893</v>
      </c>
      <c r="G9" s="6">
        <v>18</v>
      </c>
      <c r="H9" s="6">
        <v>21</v>
      </c>
      <c r="I9" s="6">
        <v>26</v>
      </c>
      <c r="J9" s="6">
        <v>31</v>
      </c>
      <c r="K9" s="6">
        <v>36</v>
      </c>
      <c r="L9" s="6" t="s">
        <v>40</v>
      </c>
      <c r="N9">
        <f t="shared" si="0"/>
        <v>670.56743240064066</v>
      </c>
    </row>
    <row r="10" spans="2:14" x14ac:dyDescent="0.25">
      <c r="B10" s="6">
        <v>21</v>
      </c>
      <c r="C10" s="6">
        <v>91</v>
      </c>
      <c r="D10" s="6">
        <v>1.74</v>
      </c>
      <c r="E10" s="6">
        <v>30.056810675122207</v>
      </c>
      <c r="F10" s="6">
        <v>27.382344680201893</v>
      </c>
      <c r="G10" s="6">
        <v>18</v>
      </c>
      <c r="H10" s="6">
        <v>21</v>
      </c>
      <c r="I10" s="6">
        <v>26</v>
      </c>
      <c r="J10" s="6">
        <v>31</v>
      </c>
      <c r="K10" s="6">
        <v>36</v>
      </c>
      <c r="L10" s="6" t="s">
        <v>40</v>
      </c>
      <c r="N10">
        <f t="shared" si="0"/>
        <v>903.41186796014028</v>
      </c>
    </row>
    <row r="11" spans="2:14" x14ac:dyDescent="0.25">
      <c r="B11" s="6">
        <v>22</v>
      </c>
      <c r="C11" s="6">
        <v>70</v>
      </c>
      <c r="D11" s="6">
        <v>1.7</v>
      </c>
      <c r="E11" s="6">
        <v>24.221453287197235</v>
      </c>
      <c r="F11" s="6">
        <v>27.382344680201893</v>
      </c>
      <c r="G11" s="6">
        <v>18</v>
      </c>
      <c r="H11" s="6">
        <v>21</v>
      </c>
      <c r="I11" s="6">
        <v>26</v>
      </c>
      <c r="J11" s="6">
        <v>31</v>
      </c>
      <c r="K11" s="6">
        <v>36</v>
      </c>
      <c r="L11" s="6" t="s">
        <v>40</v>
      </c>
      <c r="N11">
        <f t="shared" si="0"/>
        <v>586.6787993438777</v>
      </c>
    </row>
    <row r="12" spans="2:14" x14ac:dyDescent="0.25">
      <c r="B12" s="6">
        <v>23</v>
      </c>
      <c r="C12" s="6">
        <v>111.5</v>
      </c>
      <c r="D12" s="6">
        <v>1.79</v>
      </c>
      <c r="E12" s="6">
        <v>34.799163571673795</v>
      </c>
      <c r="F12" s="6">
        <v>27.382344680201893</v>
      </c>
      <c r="G12" s="6">
        <v>18</v>
      </c>
      <c r="H12" s="6">
        <v>21</v>
      </c>
      <c r="I12" s="6">
        <v>26</v>
      </c>
      <c r="J12" s="6">
        <v>31</v>
      </c>
      <c r="K12" s="6">
        <v>36</v>
      </c>
      <c r="L12" s="6" t="s">
        <v>40</v>
      </c>
      <c r="N12">
        <f t="shared" si="0"/>
        <v>1210.9817852881085</v>
      </c>
    </row>
    <row r="13" spans="2:14" x14ac:dyDescent="0.25">
      <c r="B13" s="6">
        <v>25</v>
      </c>
      <c r="C13" s="6">
        <v>54</v>
      </c>
      <c r="D13" s="6">
        <v>1.64</v>
      </c>
      <c r="E13" s="6">
        <v>20.077334919690664</v>
      </c>
      <c r="F13" s="6">
        <v>27.382344680201893</v>
      </c>
      <c r="G13" s="6">
        <v>18</v>
      </c>
      <c r="H13" s="6">
        <v>21</v>
      </c>
      <c r="I13" s="6">
        <v>26</v>
      </c>
      <c r="J13" s="6">
        <v>31</v>
      </c>
      <c r="K13" s="6">
        <v>36</v>
      </c>
      <c r="L13" s="6" t="s">
        <v>40</v>
      </c>
      <c r="N13">
        <f t="shared" si="0"/>
        <v>403.0993774774301</v>
      </c>
    </row>
    <row r="14" spans="2:14" x14ac:dyDescent="0.25">
      <c r="B14" s="6">
        <v>27</v>
      </c>
      <c r="C14" s="6">
        <v>84</v>
      </c>
      <c r="D14" s="6">
        <v>1.77</v>
      </c>
      <c r="E14" s="6">
        <v>26.812218711098343</v>
      </c>
      <c r="F14" s="6">
        <v>27.382344680201893</v>
      </c>
      <c r="G14" s="6">
        <v>18</v>
      </c>
      <c r="H14" s="6">
        <v>21</v>
      </c>
      <c r="I14" s="6">
        <v>26</v>
      </c>
      <c r="J14" s="6">
        <v>31</v>
      </c>
      <c r="K14" s="6">
        <v>36</v>
      </c>
      <c r="L14" s="6" t="s">
        <v>40</v>
      </c>
      <c r="N14">
        <f t="shared" si="0"/>
        <v>718.89507221177212</v>
      </c>
    </row>
    <row r="15" spans="2:14" x14ac:dyDescent="0.25">
      <c r="B15" s="6">
        <v>28</v>
      </c>
      <c r="C15" s="6">
        <v>93</v>
      </c>
      <c r="D15" s="6">
        <v>1.81</v>
      </c>
      <c r="E15" s="6">
        <v>28.387411861664784</v>
      </c>
      <c r="F15" s="6">
        <v>27.382344680201893</v>
      </c>
      <c r="G15" s="6">
        <v>18</v>
      </c>
      <c r="H15" s="6">
        <v>21</v>
      </c>
      <c r="I15" s="6">
        <v>26</v>
      </c>
      <c r="J15" s="6">
        <v>31</v>
      </c>
      <c r="K15" s="6">
        <v>36</v>
      </c>
      <c r="L15" s="6" t="s">
        <v>40</v>
      </c>
      <c r="N15">
        <f t="shared" si="0"/>
        <v>805.84515220378648</v>
      </c>
    </row>
    <row r="16" spans="2:14" x14ac:dyDescent="0.25">
      <c r="B16" s="6">
        <v>29</v>
      </c>
      <c r="C16" s="6">
        <v>96</v>
      </c>
      <c r="D16" s="6">
        <v>1.87</v>
      </c>
      <c r="E16" s="6">
        <v>27.45288684263204</v>
      </c>
      <c r="F16" s="6">
        <v>27.382344680201893</v>
      </c>
      <c r="G16" s="6">
        <v>18</v>
      </c>
      <c r="H16" s="6">
        <v>21</v>
      </c>
      <c r="I16" s="6">
        <v>26</v>
      </c>
      <c r="J16" s="6">
        <v>31</v>
      </c>
      <c r="K16" s="6">
        <v>36</v>
      </c>
      <c r="L16" s="6" t="s">
        <v>40</v>
      </c>
      <c r="N16">
        <f t="shared" si="0"/>
        <v>753.66099599435938</v>
      </c>
    </row>
    <row r="17" spans="2:15" x14ac:dyDescent="0.25">
      <c r="E17">
        <f>SUM(E3:E16)</f>
        <v>383.35282552282649</v>
      </c>
      <c r="N17">
        <f>SUM(N3:N16)</f>
        <v>10838.043509997053</v>
      </c>
    </row>
    <row r="21" spans="2:15" x14ac:dyDescent="0.25">
      <c r="B21" s="35" t="s">
        <v>49</v>
      </c>
      <c r="C21" s="35" t="s">
        <v>0</v>
      </c>
      <c r="D21" s="35" t="s">
        <v>1</v>
      </c>
      <c r="E21" s="35" t="s">
        <v>2</v>
      </c>
      <c r="F21" s="35" t="s">
        <v>9</v>
      </c>
      <c r="G21" s="35" t="s">
        <v>43</v>
      </c>
      <c r="H21" s="35" t="s">
        <v>44</v>
      </c>
      <c r="I21" s="35" t="s">
        <v>45</v>
      </c>
      <c r="J21" s="35" t="s">
        <v>46</v>
      </c>
      <c r="K21" s="35"/>
      <c r="L21" s="35" t="s">
        <v>42</v>
      </c>
      <c r="N21" s="41" t="s">
        <v>54</v>
      </c>
      <c r="O21" s="41" t="s">
        <v>55</v>
      </c>
    </row>
    <row r="22" spans="2:15" x14ac:dyDescent="0.25">
      <c r="B22" s="6">
        <v>3</v>
      </c>
      <c r="C22" s="6">
        <v>73</v>
      </c>
      <c r="D22" s="6">
        <v>1.68</v>
      </c>
      <c r="E22" s="6">
        <v>25.864512471655299</v>
      </c>
      <c r="F22">
        <v>23.270883327082558</v>
      </c>
      <c r="G22" s="6">
        <v>17</v>
      </c>
      <c r="H22" s="6">
        <v>20</v>
      </c>
      <c r="I22" s="6">
        <v>24</v>
      </c>
      <c r="J22" s="6">
        <v>29</v>
      </c>
      <c r="K22" s="6"/>
      <c r="L22" s="6" t="s">
        <v>41</v>
      </c>
      <c r="N22">
        <f>(E22*E22)</f>
        <v>668.97300539641253</v>
      </c>
      <c r="O22" s="6">
        <v>25.864512471655331</v>
      </c>
    </row>
    <row r="23" spans="2:15" x14ac:dyDescent="0.25">
      <c r="B23" s="6">
        <v>4</v>
      </c>
      <c r="C23" s="6">
        <v>65.5</v>
      </c>
      <c r="D23" s="6">
        <v>1.71</v>
      </c>
      <c r="E23" s="6">
        <v>22.400054717690917</v>
      </c>
      <c r="F23">
        <v>23.270883327082558</v>
      </c>
      <c r="G23" s="6">
        <v>17</v>
      </c>
      <c r="H23" s="6">
        <v>20</v>
      </c>
      <c r="I23" s="6">
        <v>24</v>
      </c>
      <c r="J23" s="6">
        <v>29</v>
      </c>
      <c r="K23" s="6"/>
      <c r="L23" s="6" t="s">
        <v>41</v>
      </c>
      <c r="N23">
        <f t="shared" ref="N23:N38" si="1">(E23*E23)</f>
        <v>501.76245135554711</v>
      </c>
      <c r="O23" s="6">
        <v>22.400054717690917</v>
      </c>
    </row>
    <row r="24" spans="2:15" x14ac:dyDescent="0.25">
      <c r="B24" s="6">
        <v>6</v>
      </c>
      <c r="C24" s="6">
        <v>65.5</v>
      </c>
      <c r="D24" s="6">
        <v>1.57</v>
      </c>
      <c r="E24" s="6">
        <v>26.573086129254737</v>
      </c>
      <c r="F24">
        <v>23.270883327082558</v>
      </c>
      <c r="G24" s="6">
        <v>17</v>
      </c>
      <c r="H24" s="6">
        <v>20</v>
      </c>
      <c r="I24" s="6">
        <v>24</v>
      </c>
      <c r="J24" s="6">
        <v>29</v>
      </c>
      <c r="K24" s="6"/>
      <c r="L24" s="6" t="s">
        <v>41</v>
      </c>
      <c r="N24">
        <f t="shared" si="1"/>
        <v>706.12890643279047</v>
      </c>
      <c r="O24" s="6">
        <v>26.573086129254737</v>
      </c>
    </row>
    <row r="25" spans="2:15" x14ac:dyDescent="0.25">
      <c r="B25" s="6">
        <v>8</v>
      </c>
      <c r="C25" s="6">
        <v>62</v>
      </c>
      <c r="D25" s="6">
        <v>1.74</v>
      </c>
      <c r="E25" s="6">
        <v>20.478266613819528</v>
      </c>
      <c r="F25">
        <v>23.270883327082558</v>
      </c>
      <c r="G25" s="6">
        <v>17</v>
      </c>
      <c r="H25" s="6">
        <v>20</v>
      </c>
      <c r="I25" s="6">
        <v>24</v>
      </c>
      <c r="J25" s="6">
        <v>29</v>
      </c>
      <c r="K25" s="6"/>
      <c r="L25" s="6" t="s">
        <v>41</v>
      </c>
      <c r="N25">
        <f t="shared" si="1"/>
        <v>419.35940350667551</v>
      </c>
      <c r="O25" s="6">
        <v>20.478266613819528</v>
      </c>
    </row>
    <row r="26" spans="2:15" x14ac:dyDescent="0.25">
      <c r="B26" s="6">
        <v>9</v>
      </c>
      <c r="C26" s="6">
        <v>50.5</v>
      </c>
      <c r="D26" s="6">
        <v>1.52</v>
      </c>
      <c r="E26" s="6">
        <v>21.857686980609419</v>
      </c>
      <c r="F26">
        <v>23.270883327082558</v>
      </c>
      <c r="G26" s="6">
        <v>17</v>
      </c>
      <c r="H26" s="6">
        <v>20</v>
      </c>
      <c r="I26" s="6">
        <v>24</v>
      </c>
      <c r="J26" s="6">
        <v>29</v>
      </c>
      <c r="K26" s="6"/>
      <c r="L26" s="6" t="s">
        <v>41</v>
      </c>
      <c r="N26">
        <f t="shared" si="1"/>
        <v>477.75848014230246</v>
      </c>
      <c r="O26" s="6">
        <v>21.857686980609419</v>
      </c>
    </row>
    <row r="27" spans="2:15" x14ac:dyDescent="0.25">
      <c r="B27" s="6">
        <v>10</v>
      </c>
      <c r="C27" s="6">
        <v>61</v>
      </c>
      <c r="D27" s="6">
        <v>1.72</v>
      </c>
      <c r="E27" s="6">
        <v>20.61925365062196</v>
      </c>
      <c r="F27">
        <v>23.270883327082558</v>
      </c>
      <c r="G27" s="6">
        <v>17</v>
      </c>
      <c r="H27" s="6">
        <v>20</v>
      </c>
      <c r="I27" s="6">
        <v>24</v>
      </c>
      <c r="J27" s="6">
        <v>29</v>
      </c>
      <c r="K27" s="6"/>
      <c r="L27" s="6" t="s">
        <v>41</v>
      </c>
      <c r="N27">
        <f t="shared" si="1"/>
        <v>425.15362110868705</v>
      </c>
      <c r="O27" s="6">
        <v>20.61925365062196</v>
      </c>
    </row>
    <row r="28" spans="2:15" x14ac:dyDescent="0.25">
      <c r="B28" s="6">
        <v>12</v>
      </c>
      <c r="C28" s="6">
        <v>73</v>
      </c>
      <c r="D28" s="6">
        <v>1.66</v>
      </c>
      <c r="E28" s="6">
        <v>26.491508201480624</v>
      </c>
      <c r="F28">
        <v>23.270883327082558</v>
      </c>
      <c r="G28" s="6">
        <v>17</v>
      </c>
      <c r="H28" s="6">
        <v>20</v>
      </c>
      <c r="I28" s="6">
        <v>24</v>
      </c>
      <c r="J28" s="6">
        <v>29</v>
      </c>
      <c r="K28" s="6"/>
      <c r="L28" s="6" t="s">
        <v>41</v>
      </c>
      <c r="N28">
        <f t="shared" si="1"/>
        <v>701.80000678911517</v>
      </c>
      <c r="O28" s="6">
        <v>26.491508201480624</v>
      </c>
    </row>
    <row r="29" spans="2:15" x14ac:dyDescent="0.25">
      <c r="B29" s="6">
        <v>14</v>
      </c>
      <c r="C29" s="6">
        <v>60</v>
      </c>
      <c r="D29" s="6">
        <v>1.66</v>
      </c>
      <c r="E29" s="6">
        <v>21.773842357381334</v>
      </c>
      <c r="F29">
        <v>23.270883327082558</v>
      </c>
      <c r="G29" s="6">
        <v>17</v>
      </c>
      <c r="H29" s="6">
        <v>20</v>
      </c>
      <c r="I29" s="6">
        <v>24</v>
      </c>
      <c r="J29" s="6">
        <v>29</v>
      </c>
      <c r="K29" s="6"/>
      <c r="L29" s="6" t="s">
        <v>41</v>
      </c>
      <c r="N29">
        <f t="shared" si="1"/>
        <v>474.10021100409352</v>
      </c>
      <c r="O29" s="6">
        <v>21.773842357381334</v>
      </c>
    </row>
    <row r="30" spans="2:15" x14ac:dyDescent="0.25">
      <c r="B30" s="6">
        <v>15</v>
      </c>
      <c r="C30" s="6">
        <v>74</v>
      </c>
      <c r="D30" s="6">
        <v>1.63</v>
      </c>
      <c r="E30" s="6">
        <v>27.852007979223909</v>
      </c>
      <c r="F30">
        <v>23.270883327082558</v>
      </c>
      <c r="G30" s="6">
        <v>17</v>
      </c>
      <c r="H30" s="6">
        <v>20</v>
      </c>
      <c r="I30" s="6">
        <v>24</v>
      </c>
      <c r="J30" s="6">
        <v>29</v>
      </c>
      <c r="K30" s="6"/>
      <c r="L30" s="6" t="s">
        <v>41</v>
      </c>
      <c r="N30">
        <f t="shared" si="1"/>
        <v>775.73434847475232</v>
      </c>
      <c r="O30" s="6">
        <v>27.852007979223909</v>
      </c>
    </row>
    <row r="31" spans="2:15" x14ac:dyDescent="0.25">
      <c r="B31" s="6">
        <v>16</v>
      </c>
      <c r="C31" s="6">
        <v>60</v>
      </c>
      <c r="D31" s="6">
        <v>1.62</v>
      </c>
      <c r="E31" s="6">
        <v>22.862368541380881</v>
      </c>
      <c r="F31">
        <v>23.270883327082558</v>
      </c>
      <c r="G31" s="6">
        <v>17</v>
      </c>
      <c r="H31" s="6">
        <v>20</v>
      </c>
      <c r="I31" s="6">
        <v>24</v>
      </c>
      <c r="J31" s="6">
        <v>29</v>
      </c>
      <c r="K31" s="6"/>
      <c r="L31" s="6" t="s">
        <v>41</v>
      </c>
      <c r="N31">
        <f t="shared" si="1"/>
        <v>522.68789532192216</v>
      </c>
      <c r="O31" s="6">
        <v>22.862368541380881</v>
      </c>
    </row>
    <row r="32" spans="2:15" x14ac:dyDescent="0.25">
      <c r="B32" s="6">
        <v>17</v>
      </c>
      <c r="C32" s="6">
        <v>65.5</v>
      </c>
      <c r="D32" s="6">
        <v>1.72</v>
      </c>
      <c r="E32" s="6">
        <v>22.14034613304489</v>
      </c>
      <c r="F32">
        <v>23.270883327082558</v>
      </c>
      <c r="G32" s="6">
        <v>17</v>
      </c>
      <c r="H32" s="6">
        <v>20</v>
      </c>
      <c r="I32" s="6">
        <v>24</v>
      </c>
      <c r="J32" s="6">
        <v>29</v>
      </c>
      <c r="K32" s="6"/>
      <c r="L32" s="6" t="s">
        <v>41</v>
      </c>
      <c r="N32">
        <f t="shared" si="1"/>
        <v>490.19492689103583</v>
      </c>
      <c r="O32" s="6">
        <v>22.14034613304489</v>
      </c>
    </row>
    <row r="33" spans="2:15" x14ac:dyDescent="0.25">
      <c r="B33" s="6">
        <v>18</v>
      </c>
      <c r="C33" s="6">
        <v>51</v>
      </c>
      <c r="D33" s="6">
        <v>1.62</v>
      </c>
      <c r="E33" s="6">
        <v>19.433013260173752</v>
      </c>
      <c r="F33">
        <v>23.270883327082558</v>
      </c>
      <c r="G33" s="6">
        <v>17</v>
      </c>
      <c r="H33" s="6">
        <v>20</v>
      </c>
      <c r="I33" s="6">
        <v>24</v>
      </c>
      <c r="J33" s="6">
        <v>29</v>
      </c>
      <c r="K33" s="6"/>
      <c r="L33" s="6" t="s">
        <v>41</v>
      </c>
      <c r="N33">
        <f t="shared" si="1"/>
        <v>377.64200437008884</v>
      </c>
      <c r="O33" s="6">
        <v>19.433013260173752</v>
      </c>
    </row>
    <row r="34" spans="2:15" x14ac:dyDescent="0.25">
      <c r="B34" s="6">
        <v>19</v>
      </c>
      <c r="C34" s="6">
        <v>65</v>
      </c>
      <c r="D34" s="6">
        <v>1.64</v>
      </c>
      <c r="E34" s="6">
        <v>24.167162403331353</v>
      </c>
      <c r="F34">
        <v>23.270883327082558</v>
      </c>
      <c r="G34" s="6">
        <v>17</v>
      </c>
      <c r="H34" s="6">
        <v>20</v>
      </c>
      <c r="I34" s="6">
        <v>24</v>
      </c>
      <c r="J34" s="6">
        <v>29</v>
      </c>
      <c r="K34" s="6"/>
      <c r="L34" s="6" t="s">
        <v>41</v>
      </c>
      <c r="N34">
        <f t="shared" si="1"/>
        <v>584.05173862899244</v>
      </c>
      <c r="O34" s="6">
        <v>24.167162403331353</v>
      </c>
    </row>
    <row r="35" spans="2:15" x14ac:dyDescent="0.25">
      <c r="B35" s="6">
        <v>24</v>
      </c>
      <c r="C35" s="6">
        <v>57</v>
      </c>
      <c r="D35" s="6">
        <v>1.56</v>
      </c>
      <c r="E35" s="6">
        <v>23.422090729783037</v>
      </c>
      <c r="F35">
        <v>23.270883327082558</v>
      </c>
      <c r="G35" s="6">
        <v>17</v>
      </c>
      <c r="H35" s="6">
        <v>20</v>
      </c>
      <c r="I35" s="6">
        <v>24</v>
      </c>
      <c r="J35" s="6">
        <v>29</v>
      </c>
      <c r="K35" s="6"/>
      <c r="L35" s="6" t="s">
        <v>41</v>
      </c>
      <c r="N35">
        <f t="shared" si="1"/>
        <v>548.59433415418846</v>
      </c>
      <c r="O35" s="6">
        <v>23.422090729783037</v>
      </c>
    </row>
    <row r="36" spans="2:15" x14ac:dyDescent="0.25">
      <c r="B36" s="6">
        <v>26</v>
      </c>
      <c r="C36" s="6">
        <v>69</v>
      </c>
      <c r="D36" s="6">
        <v>1.75</v>
      </c>
      <c r="E36" s="6">
        <v>22.530612244897959</v>
      </c>
      <c r="F36">
        <v>23.270883327082558</v>
      </c>
      <c r="G36" s="6">
        <v>17</v>
      </c>
      <c r="H36" s="6">
        <v>20</v>
      </c>
      <c r="I36" s="6">
        <v>24</v>
      </c>
      <c r="J36" s="6">
        <v>29</v>
      </c>
      <c r="K36" s="6"/>
      <c r="L36" s="6" t="s">
        <v>41</v>
      </c>
      <c r="N36">
        <f t="shared" si="1"/>
        <v>507.62848812994588</v>
      </c>
      <c r="O36" s="6">
        <v>22.530612244897959</v>
      </c>
    </row>
    <row r="37" spans="2:15" x14ac:dyDescent="0.25">
      <c r="B37" s="6">
        <v>30</v>
      </c>
      <c r="C37" s="6">
        <v>50</v>
      </c>
      <c r="D37" s="6">
        <v>1.57</v>
      </c>
      <c r="E37" s="6">
        <v>20.28479857195018</v>
      </c>
      <c r="F37">
        <v>23.270883327082558</v>
      </c>
      <c r="G37" s="6">
        <v>17</v>
      </c>
      <c r="H37" s="6">
        <v>20</v>
      </c>
      <c r="I37" s="6">
        <v>24</v>
      </c>
      <c r="J37" s="6">
        <v>29</v>
      </c>
      <c r="K37" s="6"/>
      <c r="L37" s="6" t="s">
        <v>41</v>
      </c>
      <c r="N37">
        <f t="shared" si="1"/>
        <v>411.47305310459205</v>
      </c>
      <c r="O37" s="6">
        <v>20.28479857195018</v>
      </c>
    </row>
    <row r="38" spans="2:15" x14ac:dyDescent="0.25">
      <c r="B38" s="6">
        <v>31</v>
      </c>
      <c r="C38" s="6">
        <v>74</v>
      </c>
      <c r="D38" s="6">
        <v>1.66</v>
      </c>
      <c r="E38" s="6">
        <v>26.854405574103644</v>
      </c>
      <c r="F38">
        <v>23.270883327082558</v>
      </c>
      <c r="G38" s="6">
        <v>17</v>
      </c>
      <c r="H38" s="6">
        <v>20</v>
      </c>
      <c r="I38" s="6">
        <v>24</v>
      </c>
      <c r="J38" s="6">
        <v>29</v>
      </c>
      <c r="K38" s="6"/>
      <c r="L38" s="6" t="s">
        <v>41</v>
      </c>
      <c r="N38">
        <f t="shared" si="1"/>
        <v>721.15909873844885</v>
      </c>
      <c r="O38" s="6">
        <v>26.854405574103644</v>
      </c>
    </row>
    <row r="39" spans="2:15" x14ac:dyDescent="0.25">
      <c r="E39">
        <f>SUM(E22:E38)/17</f>
        <v>23.270883327082558</v>
      </c>
      <c r="N39" s="42">
        <f>SUM(N22:N38)</f>
        <v>9314.2019735495924</v>
      </c>
      <c r="O39" s="43">
        <f>SUM(O22:O38)</f>
        <v>395.6050165604035</v>
      </c>
    </row>
    <row r="43" spans="2:15" x14ac:dyDescent="0.25">
      <c r="L43">
        <f>SQRT(25.51)</f>
        <v>5.0507425196697566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5"/>
  <sheetViews>
    <sheetView topLeftCell="A14" workbookViewId="0">
      <selection activeCell="K25" sqref="K25"/>
    </sheetView>
  </sheetViews>
  <sheetFormatPr baseColWidth="10" defaultRowHeight="15" x14ac:dyDescent="0.25"/>
  <cols>
    <col min="2" max="2" width="12.85546875" bestFit="1" customWidth="1"/>
    <col min="3" max="3" width="22" bestFit="1" customWidth="1"/>
    <col min="4" max="4" width="21.5703125" bestFit="1" customWidth="1"/>
    <col min="5" max="5" width="24.140625" bestFit="1" customWidth="1"/>
    <col min="6" max="6" width="32" bestFit="1" customWidth="1"/>
    <col min="8" max="8" width="24.140625" bestFit="1" customWidth="1"/>
    <col min="9" max="9" width="12.7109375" bestFit="1" customWidth="1"/>
    <col min="11" max="11" width="24.140625" bestFit="1" customWidth="1"/>
  </cols>
  <sheetData>
    <row r="2" spans="2:12" ht="15.75" thickBot="1" x14ac:dyDescent="0.3"/>
    <row r="3" spans="2:12" x14ac:dyDescent="0.25">
      <c r="B3" s="37" t="s">
        <v>36</v>
      </c>
      <c r="C3" s="38"/>
      <c r="D3" s="38"/>
      <c r="E3" s="38"/>
      <c r="F3" s="39"/>
      <c r="H3" s="2" t="s">
        <v>1</v>
      </c>
      <c r="I3" s="2"/>
      <c r="K3" s="2" t="s">
        <v>0</v>
      </c>
      <c r="L3" s="2"/>
    </row>
    <row r="4" spans="2:12" x14ac:dyDescent="0.25">
      <c r="B4" s="7" t="s">
        <v>3</v>
      </c>
      <c r="C4" s="5" t="s">
        <v>4</v>
      </c>
      <c r="D4" s="5" t="s">
        <v>5</v>
      </c>
      <c r="E4" s="5" t="s">
        <v>6</v>
      </c>
      <c r="F4" s="8" t="s">
        <v>7</v>
      </c>
      <c r="H4" s="1"/>
      <c r="I4" s="1"/>
      <c r="K4" s="1"/>
      <c r="L4" s="1"/>
    </row>
    <row r="5" spans="2:12" x14ac:dyDescent="0.25">
      <c r="B5" s="9" t="s">
        <v>20</v>
      </c>
      <c r="C5" s="6">
        <v>4</v>
      </c>
      <c r="D5" s="6">
        <f>(C5/31)</f>
        <v>0.12903225806451613</v>
      </c>
      <c r="E5" s="6">
        <v>4</v>
      </c>
      <c r="F5" s="10">
        <v>0.12903225806451599</v>
      </c>
      <c r="H5" s="1" t="s">
        <v>9</v>
      </c>
      <c r="I5" s="1">
        <v>1.6977419354838705</v>
      </c>
      <c r="K5" s="1" t="s">
        <v>9</v>
      </c>
      <c r="L5" s="1">
        <v>73</v>
      </c>
    </row>
    <row r="6" spans="2:12" x14ac:dyDescent="0.25">
      <c r="B6" s="9" t="s">
        <v>21</v>
      </c>
      <c r="C6" s="6">
        <v>11</v>
      </c>
      <c r="D6" s="6">
        <f>(C6/31)</f>
        <v>0.35483870967741937</v>
      </c>
      <c r="E6" s="6">
        <v>15</v>
      </c>
      <c r="F6" s="10">
        <f>(D5+D6)</f>
        <v>0.4838709677419355</v>
      </c>
      <c r="H6" s="1" t="s">
        <v>10</v>
      </c>
      <c r="I6" s="3">
        <v>1.7</v>
      </c>
      <c r="K6" s="1" t="s">
        <v>10</v>
      </c>
      <c r="L6" s="1">
        <v>70.5</v>
      </c>
    </row>
    <row r="7" spans="2:12" x14ac:dyDescent="0.25">
      <c r="B7" s="9" t="s">
        <v>22</v>
      </c>
      <c r="C7" s="6">
        <v>16</v>
      </c>
      <c r="D7" s="6">
        <f>(C7/31)</f>
        <v>0.5161290322580645</v>
      </c>
      <c r="E7" s="6">
        <v>31</v>
      </c>
      <c r="F7" s="10">
        <f>(D5+D6+D7)</f>
        <v>1</v>
      </c>
      <c r="H7" s="1" t="s">
        <v>11</v>
      </c>
      <c r="I7" s="1">
        <v>1.66</v>
      </c>
      <c r="K7" s="1" t="s">
        <v>11</v>
      </c>
      <c r="L7" s="1">
        <v>65.5</v>
      </c>
    </row>
    <row r="8" spans="2:12" ht="15.75" thickBot="1" x14ac:dyDescent="0.3">
      <c r="B8" s="11" t="s">
        <v>29</v>
      </c>
      <c r="C8" s="12">
        <f>SUM(C5:C7)</f>
        <v>31</v>
      </c>
      <c r="D8" s="12">
        <f>SUM(D5:D7)</f>
        <v>1</v>
      </c>
      <c r="E8" s="12"/>
      <c r="F8" s="13"/>
      <c r="H8" s="1" t="s">
        <v>12</v>
      </c>
      <c r="I8" s="1">
        <v>8.853284427899645E-2</v>
      </c>
      <c r="K8" s="1" t="s">
        <v>12</v>
      </c>
      <c r="L8" s="1">
        <v>17.027918252094118</v>
      </c>
    </row>
    <row r="9" spans="2:12" x14ac:dyDescent="0.25">
      <c r="H9" s="1" t="s">
        <v>13</v>
      </c>
      <c r="I9" s="1">
        <v>7.8380645161290341E-3</v>
      </c>
      <c r="K9" s="1" t="s">
        <v>13</v>
      </c>
      <c r="L9" s="1">
        <v>289.95</v>
      </c>
    </row>
    <row r="10" spans="2:12" x14ac:dyDescent="0.25">
      <c r="H10" s="1" t="s">
        <v>14</v>
      </c>
      <c r="I10" s="1">
        <v>0.10147800738329815</v>
      </c>
      <c r="K10" s="1" t="s">
        <v>14</v>
      </c>
      <c r="L10" s="1">
        <v>1.0921494872215953</v>
      </c>
    </row>
    <row r="11" spans="2:12" ht="15.75" thickBot="1" x14ac:dyDescent="0.3">
      <c r="B11" s="40" t="s">
        <v>37</v>
      </c>
      <c r="C11" s="40"/>
      <c r="D11" s="40"/>
      <c r="E11" s="40"/>
      <c r="F11" s="40"/>
      <c r="H11" s="1" t="s">
        <v>15</v>
      </c>
      <c r="I11" s="1">
        <v>0.35999999999999988</v>
      </c>
      <c r="K11" s="1" t="s">
        <v>15</v>
      </c>
      <c r="L11" s="1">
        <v>71</v>
      </c>
    </row>
    <row r="12" spans="2:12" x14ac:dyDescent="0.25">
      <c r="B12" s="14" t="s">
        <v>3</v>
      </c>
      <c r="C12" s="15" t="s">
        <v>4</v>
      </c>
      <c r="D12" s="15" t="s">
        <v>5</v>
      </c>
      <c r="E12" s="15" t="s">
        <v>6</v>
      </c>
      <c r="F12" s="16" t="s">
        <v>7</v>
      </c>
      <c r="H12" s="1" t="s">
        <v>16</v>
      </c>
      <c r="I12" s="1">
        <v>1.52</v>
      </c>
      <c r="K12" s="1" t="s">
        <v>16</v>
      </c>
      <c r="L12" s="1">
        <v>50</v>
      </c>
    </row>
    <row r="13" spans="2:12" x14ac:dyDescent="0.25">
      <c r="B13" s="9" t="s">
        <v>23</v>
      </c>
      <c r="C13" s="6">
        <v>9</v>
      </c>
      <c r="D13" s="6">
        <f>(C13/31)</f>
        <v>0.29032258064516131</v>
      </c>
      <c r="E13" s="6">
        <v>9</v>
      </c>
      <c r="F13" s="10">
        <v>0.29032258064516131</v>
      </c>
      <c r="H13" s="1" t="s">
        <v>17</v>
      </c>
      <c r="I13" s="1">
        <v>1.88</v>
      </c>
      <c r="K13" s="1" t="s">
        <v>17</v>
      </c>
      <c r="L13" s="1">
        <v>121</v>
      </c>
    </row>
    <row r="14" spans="2:12" x14ac:dyDescent="0.25">
      <c r="B14" s="9" t="s">
        <v>24</v>
      </c>
      <c r="C14" s="6">
        <v>15</v>
      </c>
      <c r="D14" s="6">
        <f>(C14/31)</f>
        <v>0.4838709677419355</v>
      </c>
      <c r="E14" s="6">
        <v>24</v>
      </c>
      <c r="F14" s="10">
        <f>(D13+D14)</f>
        <v>0.77419354838709675</v>
      </c>
    </row>
    <row r="15" spans="2:12" ht="15.75" thickBot="1" x14ac:dyDescent="0.3">
      <c r="B15" s="11" t="s">
        <v>25</v>
      </c>
      <c r="C15" s="12">
        <v>7</v>
      </c>
      <c r="D15" s="12">
        <f>(C15/31)</f>
        <v>0.22580645161290322</v>
      </c>
      <c r="E15" s="12">
        <v>31</v>
      </c>
      <c r="F15" s="13">
        <f>(D13+D14+D15)</f>
        <v>1</v>
      </c>
    </row>
    <row r="16" spans="2:12" x14ac:dyDescent="0.25">
      <c r="B16" s="17"/>
      <c r="C16" s="18"/>
      <c r="D16" s="18"/>
      <c r="E16" s="18"/>
      <c r="F16" s="19"/>
      <c r="H16" s="2" t="s">
        <v>30</v>
      </c>
      <c r="I16" s="2"/>
    </row>
    <row r="17" spans="2:9" x14ac:dyDescent="0.25">
      <c r="B17" s="20" t="s">
        <v>8</v>
      </c>
      <c r="C17" s="21" t="s">
        <v>18</v>
      </c>
      <c r="D17" s="21" t="s">
        <v>3</v>
      </c>
      <c r="E17" s="21" t="s">
        <v>19</v>
      </c>
      <c r="F17" s="22"/>
      <c r="H17" s="1"/>
      <c r="I17" s="1"/>
    </row>
    <row r="18" spans="2:9" x14ac:dyDescent="0.25">
      <c r="B18" s="17">
        <v>0.36</v>
      </c>
      <c r="C18" s="18">
        <v>0.12</v>
      </c>
      <c r="D18" s="18">
        <v>3</v>
      </c>
      <c r="E18" s="18">
        <v>0.12</v>
      </c>
      <c r="F18" s="19"/>
      <c r="H18" s="1" t="s">
        <v>9</v>
      </c>
      <c r="I18" s="1">
        <v>25.127672325265486</v>
      </c>
    </row>
    <row r="19" spans="2:9" ht="15.75" thickBot="1" x14ac:dyDescent="0.3">
      <c r="B19" s="23"/>
      <c r="C19" s="24">
        <f>SUM(C13:C15)</f>
        <v>31</v>
      </c>
      <c r="D19" s="24">
        <f>SUM(D13:D15)</f>
        <v>1</v>
      </c>
      <c r="E19" s="24"/>
      <c r="F19" s="25"/>
      <c r="H19" s="1" t="s">
        <v>10</v>
      </c>
      <c r="I19" s="1">
        <v>24.212293388429753</v>
      </c>
    </row>
    <row r="20" spans="2:9" x14ac:dyDescent="0.25">
      <c r="H20" s="1" t="s">
        <v>11</v>
      </c>
      <c r="I20" s="34" t="s">
        <v>52</v>
      </c>
    </row>
    <row r="21" spans="2:9" ht="15.75" thickBot="1" x14ac:dyDescent="0.3">
      <c r="B21" s="40" t="s">
        <v>38</v>
      </c>
      <c r="C21" s="40"/>
      <c r="D21" s="40"/>
      <c r="E21" s="40"/>
      <c r="F21" s="40"/>
      <c r="H21" s="1" t="s">
        <v>12</v>
      </c>
      <c r="I21" s="1">
        <v>4.3926001126263188</v>
      </c>
    </row>
    <row r="22" spans="2:9" x14ac:dyDescent="0.25">
      <c r="B22" s="14" t="s">
        <v>3</v>
      </c>
      <c r="C22" s="15" t="s">
        <v>4</v>
      </c>
      <c r="D22" s="15" t="s">
        <v>5</v>
      </c>
      <c r="E22" s="15" t="s">
        <v>6</v>
      </c>
      <c r="F22" s="16" t="s">
        <v>7</v>
      </c>
      <c r="H22" s="1" t="s">
        <v>13</v>
      </c>
      <c r="I22" s="1">
        <v>19.29493574944475</v>
      </c>
    </row>
    <row r="23" spans="2:9" x14ac:dyDescent="0.25">
      <c r="B23" s="9" t="s">
        <v>26</v>
      </c>
      <c r="C23" s="6">
        <v>15</v>
      </c>
      <c r="D23" s="6">
        <f>(C23/31)</f>
        <v>0.4838709677419355</v>
      </c>
      <c r="E23" s="6">
        <v>15</v>
      </c>
      <c r="F23" s="10">
        <f>(D23)</f>
        <v>0.4838709677419355</v>
      </c>
      <c r="H23" s="1" t="s">
        <v>14</v>
      </c>
      <c r="I23" s="1">
        <v>1.1501439730578458</v>
      </c>
    </row>
    <row r="24" spans="2:9" x14ac:dyDescent="0.25">
      <c r="B24" s="9" t="s">
        <v>27</v>
      </c>
      <c r="C24" s="6">
        <v>14</v>
      </c>
      <c r="D24" s="6">
        <f>(C24/31)</f>
        <v>0.45161290322580644</v>
      </c>
      <c r="E24" s="6">
        <v>29</v>
      </c>
      <c r="F24" s="10">
        <f>(D23+D24)</f>
        <v>0.93548387096774199</v>
      </c>
      <c r="H24" s="1" t="s">
        <v>15</v>
      </c>
      <c r="I24" s="1">
        <v>18.756609262234999</v>
      </c>
    </row>
    <row r="25" spans="2:9" x14ac:dyDescent="0.25">
      <c r="B25" s="9" t="s">
        <v>28</v>
      </c>
      <c r="C25" s="6">
        <v>2</v>
      </c>
      <c r="D25" s="6">
        <f>(C25/31)</f>
        <v>6.4516129032258063E-2</v>
      </c>
      <c r="E25" s="6">
        <v>31</v>
      </c>
      <c r="F25" s="10">
        <f>(D23+D24+D25)</f>
        <v>1</v>
      </c>
      <c r="H25" s="1" t="s">
        <v>16</v>
      </c>
      <c r="I25" s="1">
        <v>19.433013260173752</v>
      </c>
    </row>
    <row r="26" spans="2:9" ht="15.75" thickBot="1" x14ac:dyDescent="0.3">
      <c r="B26" s="11"/>
      <c r="C26" s="12">
        <v>31</v>
      </c>
      <c r="D26" s="12">
        <f>SUM(D23:D25)</f>
        <v>1</v>
      </c>
      <c r="E26" s="12"/>
      <c r="F26" s="13"/>
      <c r="H26" s="1" t="s">
        <v>17</v>
      </c>
      <c r="I26" s="1">
        <v>38.189622522408783</v>
      </c>
    </row>
    <row r="29" spans="2:9" ht="15.75" thickBot="1" x14ac:dyDescent="0.3">
      <c r="B29" s="40" t="s">
        <v>39</v>
      </c>
      <c r="C29" s="40"/>
      <c r="D29" s="40"/>
      <c r="E29" s="40"/>
      <c r="F29" s="40"/>
    </row>
    <row r="30" spans="2:9" x14ac:dyDescent="0.25">
      <c r="B30" s="14" t="s">
        <v>3</v>
      </c>
      <c r="C30" s="15" t="s">
        <v>4</v>
      </c>
      <c r="D30" s="15" t="s">
        <v>5</v>
      </c>
      <c r="E30" s="15" t="s">
        <v>6</v>
      </c>
      <c r="F30" s="16" t="s">
        <v>7</v>
      </c>
    </row>
    <row r="31" spans="2:9" x14ac:dyDescent="0.25">
      <c r="B31" s="9" t="s">
        <v>31</v>
      </c>
      <c r="C31" s="6">
        <v>12</v>
      </c>
      <c r="D31" s="6">
        <f>(C31/31)</f>
        <v>0.38709677419354838</v>
      </c>
      <c r="E31" s="6">
        <v>12</v>
      </c>
      <c r="F31" s="10">
        <f>(C31/31)</f>
        <v>0.38709677419354838</v>
      </c>
    </row>
    <row r="32" spans="2:9" x14ac:dyDescent="0.25">
      <c r="B32" s="9" t="s">
        <v>32</v>
      </c>
      <c r="C32" s="6">
        <v>11</v>
      </c>
      <c r="D32" s="6">
        <f>(C32/31)</f>
        <v>0.35483870967741937</v>
      </c>
      <c r="E32" s="6">
        <f>(C31+C32)</f>
        <v>23</v>
      </c>
      <c r="F32" s="10">
        <f>(D31+D32)</f>
        <v>0.74193548387096775</v>
      </c>
    </row>
    <row r="33" spans="2:6" x14ac:dyDescent="0.25">
      <c r="B33" s="9" t="s">
        <v>33</v>
      </c>
      <c r="C33" s="6">
        <v>5</v>
      </c>
      <c r="D33" s="6">
        <f>(C33/31)</f>
        <v>0.16129032258064516</v>
      </c>
      <c r="E33" s="6">
        <f>(C31+C32+C33)</f>
        <v>28</v>
      </c>
      <c r="F33" s="10">
        <f>(D31+D32+D33)</f>
        <v>0.90322580645161288</v>
      </c>
    </row>
    <row r="34" spans="2:6" x14ac:dyDescent="0.25">
      <c r="B34" s="9" t="s">
        <v>34</v>
      </c>
      <c r="C34" s="6">
        <v>1</v>
      </c>
      <c r="D34" s="6">
        <f>(C34/31)</f>
        <v>3.2258064516129031E-2</v>
      </c>
      <c r="E34" s="6">
        <f>(C31+C32+C33+C34)</f>
        <v>29</v>
      </c>
      <c r="F34" s="10">
        <f>(D31+D32+D33+D34)</f>
        <v>0.93548387096774188</v>
      </c>
    </row>
    <row r="35" spans="2:6" ht="15.75" thickBot="1" x14ac:dyDescent="0.3">
      <c r="B35" s="11" t="s">
        <v>35</v>
      </c>
      <c r="C35" s="12">
        <v>2</v>
      </c>
      <c r="D35" s="12">
        <f>(C35/31)</f>
        <v>6.4516129032258063E-2</v>
      </c>
      <c r="E35" s="12">
        <f>(C31+C32+C33+C34+C35)</f>
        <v>31</v>
      </c>
      <c r="F35" s="13">
        <f>(D31+D32+D33+D34+D35)</f>
        <v>1</v>
      </c>
    </row>
  </sheetData>
  <mergeCells count="4">
    <mergeCell ref="B3:F3"/>
    <mergeCell ref="B11:F11"/>
    <mergeCell ref="B21:F21"/>
    <mergeCell ref="B29:F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R61" sqref="R6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Datos IMC por sexo</vt:lpstr>
      <vt:lpstr>Ejercicios</vt:lpstr>
      <vt:lpstr>Gráficos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Arodi M. Rocha</dc:creator>
  <cp:lastModifiedBy>Arodi M. Rocha</cp:lastModifiedBy>
  <dcterms:created xsi:type="dcterms:W3CDTF">2015-05-13T16:14:53Z</dcterms:created>
  <dcterms:modified xsi:type="dcterms:W3CDTF">2015-05-27T16:21:05Z</dcterms:modified>
</cp:coreProperties>
</file>